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9-MANAGEMENT_ET_SECRETARIATS\06_DSEF\99_A_TRAITER\Envoi au secrétariat 2019\01 TABLEAUX DE BORD 2019\COTISATIONS\"/>
    </mc:Choice>
  </mc:AlternateContent>
  <bookViews>
    <workbookView xWindow="240" yWindow="330" windowWidth="16140" windowHeight="11835" tabRatio="596"/>
  </bookViews>
  <sheets>
    <sheet name="TB CE  2017" sheetId="59" r:id="rId1"/>
    <sheet name="Tableaux" sheetId="2" r:id="rId2"/>
    <sheet name="données cartes département" sheetId="58" r:id="rId3"/>
    <sheet name="données cartes région" sheetId="3" r:id="rId4"/>
    <sheet name="Graph1-pyr âges chefs" sheetId="47" r:id="rId5"/>
    <sheet name="pyr chefs 2008" sheetId="61" r:id="rId6"/>
    <sheet name="Graph2-pyr âges conjoints" sheetId="48" r:id="rId7"/>
    <sheet name="pyr conjoints 2008" sheetId="62" r:id="rId8"/>
    <sheet name="Graph3-ce-cjts-atexa 2008" sheetId="13" r:id="rId9"/>
    <sheet name="Graph4-ce-cjts atexa 2018" sheetId="10" r:id="rId10"/>
    <sheet name="Graph5-exploit et entrep atexa " sheetId="12" r:id="rId11"/>
    <sheet name="Exploitations par atexa 2008" sheetId="63" r:id="rId12"/>
    <sheet name="Graph6-CE superficie 2008-2018" sheetId="14" r:id="rId13"/>
    <sheet name="Graph7-exploit et entrep superf" sheetId="15" r:id="rId14"/>
    <sheet name="Graph8-dispersion taille exp" sheetId="67" r:id="rId15"/>
    <sheet name="Graph9-dispersion taille 2018" sheetId="66" r:id="rId16"/>
    <sheet name="Graph9-dispersion taille exploi" sheetId="17" r:id="rId17"/>
    <sheet name="Graph9bis- dispersion 2008" sheetId="65" r:id="rId18"/>
    <sheet name="Graph10a-CE formjur 2008" sheetId="49" r:id="rId19"/>
    <sheet name="Graph10b-CE formjur 2018" sheetId="50" r:id="rId20"/>
    <sheet name="Graph11a-exploit formjur 2008" sheetId="51" r:id="rId21"/>
    <sheet name="Graph11b-exploit formjur 2018" sheetId="52" r:id="rId22"/>
    <sheet name="Graph12-CE forfait réel 2018" sheetId="53" r:id="rId23"/>
    <sheet name="Graph13-Assiettes base 100 2008" sheetId="54" r:id="rId24"/>
    <sheet name="Graph14-Assiettes déflatées" sheetId="55" r:id="rId25"/>
    <sheet name="Graph15-Réel base 100 2008" sheetId="56" r:id="rId26"/>
    <sheet name="Graph16-Forfait base 100 2008" sheetId="57" r:id="rId27"/>
  </sheets>
  <definedNames>
    <definedName name="_xlnm.Print_Area" localSheetId="0">'TB CE  2017'!$A$1:$G$27</definedName>
  </definedNames>
  <calcPr calcId="152511"/>
</workbook>
</file>

<file path=xl/calcChain.xml><?xml version="1.0" encoding="utf-8"?>
<calcChain xmlns="http://schemas.openxmlformats.org/spreadsheetml/2006/main">
  <c r="J395" i="2" l="1"/>
  <c r="F386" i="2"/>
  <c r="F387" i="2"/>
  <c r="F388" i="2"/>
  <c r="F385" i="2"/>
  <c r="H385" i="2"/>
  <c r="L426" i="2" l="1"/>
  <c r="L427" i="2"/>
  <c r="L428" i="2"/>
  <c r="L429" i="2"/>
  <c r="L430" i="2"/>
  <c r="L431" i="2"/>
  <c r="L432" i="2"/>
  <c r="L433" i="2"/>
  <c r="L434" i="2"/>
  <c r="C432" i="2"/>
  <c r="C433" i="2"/>
  <c r="C434" i="2"/>
  <c r="B408" i="2"/>
  <c r="L417" i="2"/>
  <c r="L418" i="2"/>
  <c r="L419" i="2"/>
  <c r="C426" i="2"/>
  <c r="D426" i="2"/>
  <c r="E426" i="2"/>
  <c r="F426" i="2"/>
  <c r="G426" i="2"/>
  <c r="H426" i="2"/>
  <c r="I426" i="2"/>
  <c r="J426" i="2"/>
  <c r="K426" i="2"/>
  <c r="C427" i="2"/>
  <c r="D427" i="2"/>
  <c r="E427" i="2"/>
  <c r="F427" i="2"/>
  <c r="G427" i="2"/>
  <c r="H427" i="2"/>
  <c r="I427" i="2"/>
  <c r="J427" i="2"/>
  <c r="K427" i="2"/>
  <c r="C428" i="2"/>
  <c r="D428" i="2"/>
  <c r="E428" i="2"/>
  <c r="F428" i="2"/>
  <c r="G428" i="2"/>
  <c r="H428" i="2"/>
  <c r="I428" i="2"/>
  <c r="J428" i="2"/>
  <c r="C429" i="2"/>
  <c r="D429" i="2"/>
  <c r="E429" i="2"/>
  <c r="F429" i="2"/>
  <c r="G429" i="2"/>
  <c r="H429" i="2"/>
  <c r="C430" i="2"/>
  <c r="D430" i="2"/>
  <c r="E430" i="2"/>
  <c r="F430" i="2"/>
  <c r="G430" i="2"/>
  <c r="H430" i="2"/>
  <c r="C431" i="2"/>
  <c r="D431" i="2"/>
  <c r="E431" i="2"/>
  <c r="F431" i="2"/>
  <c r="G431" i="2"/>
  <c r="H431" i="2"/>
  <c r="A116" i="2" l="1"/>
  <c r="AD106" i="58" l="1"/>
  <c r="AJ106" i="58" l="1"/>
  <c r="Q33" i="2" l="1"/>
  <c r="R33" i="2"/>
  <c r="AA33" i="2"/>
  <c r="AB33" i="2"/>
  <c r="L408" i="2"/>
  <c r="L420" i="2" s="1"/>
  <c r="B231" i="2" l="1"/>
  <c r="C229" i="2" s="1"/>
  <c r="B261" i="2"/>
  <c r="C256" i="2" s="1"/>
  <c r="C259" i="2" l="1"/>
  <c r="C257" i="2"/>
  <c r="C255" i="2"/>
  <c r="C228" i="2"/>
  <c r="C226" i="2"/>
  <c r="C258" i="2"/>
  <c r="C230" i="2"/>
  <c r="C227" i="2"/>
  <c r="AB38" i="2"/>
  <c r="AA38" i="2"/>
  <c r="AB37" i="2"/>
  <c r="AA37" i="2"/>
  <c r="AB36" i="2"/>
  <c r="AA36" i="2"/>
  <c r="AB35" i="2"/>
  <c r="AA35" i="2"/>
  <c r="AB34" i="2"/>
  <c r="AA34" i="2"/>
  <c r="I65" i="2"/>
  <c r="H66" i="2"/>
  <c r="H65" i="2"/>
  <c r="E66" i="2"/>
  <c r="AB40" i="2" l="1"/>
  <c r="AD33" i="2" s="1"/>
  <c r="AA40" i="2"/>
  <c r="X109" i="2"/>
  <c r="W109" i="2"/>
  <c r="G116" i="2"/>
  <c r="F116" i="2"/>
  <c r="AV3" i="58"/>
  <c r="AV4" i="58"/>
  <c r="AV5" i="58"/>
  <c r="AV6" i="58"/>
  <c r="AV7" i="58"/>
  <c r="AV8" i="58"/>
  <c r="AV9" i="58"/>
  <c r="AV10" i="58"/>
  <c r="AV11" i="58"/>
  <c r="AV12" i="58"/>
  <c r="AV13" i="58"/>
  <c r="AV14" i="58"/>
  <c r="AV15" i="58"/>
  <c r="AV16" i="58"/>
  <c r="AV17" i="58"/>
  <c r="AV18" i="58"/>
  <c r="AV19" i="58"/>
  <c r="AV20" i="58"/>
  <c r="AV21" i="58"/>
  <c r="AV22" i="58"/>
  <c r="AV23" i="58"/>
  <c r="AV24" i="58"/>
  <c r="AV25" i="58"/>
  <c r="AV26" i="58"/>
  <c r="AV27" i="58"/>
  <c r="AV28" i="58"/>
  <c r="AV29" i="58"/>
  <c r="AV30" i="58"/>
  <c r="AV31" i="58"/>
  <c r="AV32" i="58"/>
  <c r="AV33" i="58"/>
  <c r="AV34" i="58"/>
  <c r="AV35" i="58"/>
  <c r="AV36" i="58"/>
  <c r="AV37" i="58"/>
  <c r="AV38" i="58"/>
  <c r="AV39" i="58"/>
  <c r="AV40" i="58"/>
  <c r="AV41" i="58"/>
  <c r="AV42" i="58"/>
  <c r="AV43" i="58"/>
  <c r="AV44" i="58"/>
  <c r="AV45" i="58"/>
  <c r="AV46" i="58"/>
  <c r="AV47" i="58"/>
  <c r="AV48" i="58"/>
  <c r="AV49" i="58"/>
  <c r="AV50" i="58"/>
  <c r="AV51" i="58"/>
  <c r="AV52" i="58"/>
  <c r="AV53" i="58"/>
  <c r="AV54" i="58"/>
  <c r="AV55" i="58"/>
  <c r="AV56" i="58"/>
  <c r="AV57" i="58"/>
  <c r="AV58" i="58"/>
  <c r="AV59" i="58"/>
  <c r="AV60" i="58"/>
  <c r="AV61" i="58"/>
  <c r="AV62" i="58"/>
  <c r="AV63" i="58"/>
  <c r="AV64" i="58"/>
  <c r="AV65" i="58"/>
  <c r="AV66" i="58"/>
  <c r="AV67" i="58"/>
  <c r="AV68" i="58"/>
  <c r="AV69" i="58"/>
  <c r="AV70" i="58"/>
  <c r="AV71" i="58"/>
  <c r="AV72" i="58"/>
  <c r="AV73" i="58"/>
  <c r="AV74" i="58"/>
  <c r="AV75" i="58"/>
  <c r="AV76" i="58"/>
  <c r="AV77" i="58"/>
  <c r="AV78" i="58"/>
  <c r="AV79" i="58"/>
  <c r="AV80" i="58"/>
  <c r="AV81" i="58"/>
  <c r="AV82" i="58"/>
  <c r="AV83" i="58"/>
  <c r="AV84" i="58"/>
  <c r="AV85" i="58"/>
  <c r="AV86" i="58"/>
  <c r="AV87" i="58"/>
  <c r="AV88" i="58"/>
  <c r="AV89" i="58"/>
  <c r="AV90" i="58"/>
  <c r="AV91" i="58"/>
  <c r="AV92" i="58"/>
  <c r="AV93" i="58"/>
  <c r="AV94" i="58"/>
  <c r="AV96" i="58"/>
  <c r="AV97" i="58"/>
  <c r="AV2" i="58"/>
  <c r="AO3" i="58"/>
  <c r="AO4" i="58"/>
  <c r="AO5" i="58"/>
  <c r="AO6" i="58"/>
  <c r="AO7" i="58"/>
  <c r="AO8" i="58"/>
  <c r="AO9" i="58"/>
  <c r="AO10" i="58"/>
  <c r="AO11" i="58"/>
  <c r="AO12" i="58"/>
  <c r="AO13" i="58"/>
  <c r="AO14" i="58"/>
  <c r="AO15" i="58"/>
  <c r="AO16" i="58"/>
  <c r="AO17" i="58"/>
  <c r="AO18" i="58"/>
  <c r="AO19" i="58"/>
  <c r="AO20" i="58"/>
  <c r="AO21" i="58"/>
  <c r="AO22" i="58"/>
  <c r="AO23" i="58"/>
  <c r="AO24" i="58"/>
  <c r="AO25" i="58"/>
  <c r="AO26" i="58"/>
  <c r="AO27" i="58"/>
  <c r="AO28" i="58"/>
  <c r="AO29" i="58"/>
  <c r="AO30" i="58"/>
  <c r="AO31" i="58"/>
  <c r="AO32" i="58"/>
  <c r="AO33" i="58"/>
  <c r="AO34" i="58"/>
  <c r="AO35" i="58"/>
  <c r="AO36" i="58"/>
  <c r="AO37" i="58"/>
  <c r="AO38" i="58"/>
  <c r="AO39" i="58"/>
  <c r="AO40" i="58"/>
  <c r="AO41" i="58"/>
  <c r="AO42" i="58"/>
  <c r="AO43" i="58"/>
  <c r="AO44" i="58"/>
  <c r="AO45" i="58"/>
  <c r="AO46" i="58"/>
  <c r="AO47" i="58"/>
  <c r="AO48" i="58"/>
  <c r="AO49" i="58"/>
  <c r="AO50" i="58"/>
  <c r="AO51" i="58"/>
  <c r="AO52" i="58"/>
  <c r="AO53" i="58"/>
  <c r="AO54" i="58"/>
  <c r="AO55" i="58"/>
  <c r="AO56" i="58"/>
  <c r="AO57" i="58"/>
  <c r="AO58" i="58"/>
  <c r="AO59" i="58"/>
  <c r="AO60" i="58"/>
  <c r="AO61" i="58"/>
  <c r="AO62" i="58"/>
  <c r="AO63" i="58"/>
  <c r="AO64" i="58"/>
  <c r="AO65" i="58"/>
  <c r="AO66" i="58"/>
  <c r="AO67" i="58"/>
  <c r="AO68" i="58"/>
  <c r="AO69" i="58"/>
  <c r="AO70" i="58"/>
  <c r="AO71" i="58"/>
  <c r="AO72" i="58"/>
  <c r="AO73" i="58"/>
  <c r="AO74" i="58"/>
  <c r="AO75" i="58"/>
  <c r="AO76" i="58"/>
  <c r="AO77" i="58"/>
  <c r="AO78" i="58"/>
  <c r="AO79" i="58"/>
  <c r="AO80" i="58"/>
  <c r="AO81" i="58"/>
  <c r="AO82" i="58"/>
  <c r="AO83" i="58"/>
  <c r="AO84" i="58"/>
  <c r="AO85" i="58"/>
  <c r="AO86" i="58"/>
  <c r="AO87" i="58"/>
  <c r="AO88" i="58"/>
  <c r="AO89" i="58"/>
  <c r="AO90" i="58"/>
  <c r="AO91" i="58"/>
  <c r="AO92" i="58"/>
  <c r="AO93" i="58"/>
  <c r="AO94" i="58"/>
  <c r="AO95" i="58"/>
  <c r="AO96" i="58"/>
  <c r="AO97" i="58"/>
  <c r="AO2" i="58"/>
  <c r="U106" i="58"/>
  <c r="Z106" i="58"/>
  <c r="AB3" i="58"/>
  <c r="AB4" i="58"/>
  <c r="AB5" i="58"/>
  <c r="AB6" i="58"/>
  <c r="AB7" i="58"/>
  <c r="AB8" i="58"/>
  <c r="AB9" i="58"/>
  <c r="AB10" i="58"/>
  <c r="AB11" i="58"/>
  <c r="AB12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8" i="58"/>
  <c r="AB29" i="58"/>
  <c r="AB30" i="58"/>
  <c r="AB31" i="58"/>
  <c r="AB32" i="58"/>
  <c r="AB33" i="58"/>
  <c r="AB34" i="58"/>
  <c r="AB35" i="58"/>
  <c r="AB36" i="58"/>
  <c r="AB37" i="58"/>
  <c r="AB38" i="58"/>
  <c r="AB39" i="58"/>
  <c r="AB40" i="58"/>
  <c r="AB41" i="58"/>
  <c r="AB42" i="58"/>
  <c r="AB43" i="58"/>
  <c r="AB44" i="58"/>
  <c r="AB45" i="58"/>
  <c r="AB46" i="58"/>
  <c r="AB47" i="58"/>
  <c r="AB48" i="58"/>
  <c r="AB49" i="58"/>
  <c r="AB50" i="58"/>
  <c r="AB51" i="58"/>
  <c r="AB52" i="58"/>
  <c r="AB53" i="58"/>
  <c r="AB54" i="58"/>
  <c r="AB55" i="58"/>
  <c r="AB56" i="58"/>
  <c r="AB57" i="58"/>
  <c r="AB58" i="58"/>
  <c r="AB59" i="58"/>
  <c r="AB60" i="58"/>
  <c r="AB61" i="58"/>
  <c r="AB62" i="58"/>
  <c r="AB63" i="58"/>
  <c r="AB64" i="58"/>
  <c r="AB65" i="58"/>
  <c r="AB66" i="58"/>
  <c r="AB67" i="58"/>
  <c r="AB68" i="58"/>
  <c r="AB69" i="58"/>
  <c r="AB70" i="58"/>
  <c r="AB71" i="58"/>
  <c r="AB72" i="58"/>
  <c r="AB73" i="58"/>
  <c r="AB74" i="58"/>
  <c r="AB75" i="58"/>
  <c r="AB76" i="58"/>
  <c r="AB77" i="58"/>
  <c r="AB78" i="58"/>
  <c r="AB79" i="58"/>
  <c r="AB80" i="58"/>
  <c r="AB81" i="58"/>
  <c r="AB82" i="58"/>
  <c r="AB83" i="58"/>
  <c r="AB84" i="58"/>
  <c r="AB85" i="58"/>
  <c r="AB86" i="58"/>
  <c r="AB87" i="58"/>
  <c r="AB88" i="58"/>
  <c r="AB89" i="58"/>
  <c r="AB90" i="58"/>
  <c r="AB91" i="58"/>
  <c r="AB92" i="58"/>
  <c r="AB93" i="58"/>
  <c r="AB94" i="58"/>
  <c r="AB95" i="58"/>
  <c r="AB96" i="58"/>
  <c r="AB97" i="58"/>
  <c r="AB2" i="58"/>
  <c r="R3" i="58"/>
  <c r="R4" i="58"/>
  <c r="R5" i="58"/>
  <c r="R6" i="58"/>
  <c r="R7" i="58"/>
  <c r="R8" i="58"/>
  <c r="R9" i="58"/>
  <c r="R10" i="58"/>
  <c r="R11" i="58"/>
  <c r="R12" i="58"/>
  <c r="R13" i="58"/>
  <c r="R14" i="58"/>
  <c r="R15" i="58"/>
  <c r="R16" i="58"/>
  <c r="R17" i="58"/>
  <c r="R18" i="58"/>
  <c r="R19" i="58"/>
  <c r="R20" i="58"/>
  <c r="R21" i="58"/>
  <c r="R22" i="58"/>
  <c r="R23" i="58"/>
  <c r="R24" i="58"/>
  <c r="R25" i="58"/>
  <c r="R26" i="58"/>
  <c r="R27" i="58"/>
  <c r="R28" i="58"/>
  <c r="R29" i="58"/>
  <c r="R30" i="58"/>
  <c r="R31" i="58"/>
  <c r="R32" i="58"/>
  <c r="R33" i="58"/>
  <c r="R34" i="58"/>
  <c r="R35" i="58"/>
  <c r="R36" i="58"/>
  <c r="R37" i="58"/>
  <c r="R38" i="58"/>
  <c r="R39" i="58"/>
  <c r="R40" i="58"/>
  <c r="R41" i="58"/>
  <c r="R42" i="58"/>
  <c r="R43" i="58"/>
  <c r="R44" i="58"/>
  <c r="R45" i="58"/>
  <c r="R46" i="58"/>
  <c r="R47" i="58"/>
  <c r="R48" i="58"/>
  <c r="R49" i="58"/>
  <c r="R50" i="58"/>
  <c r="R51" i="58"/>
  <c r="R52" i="58"/>
  <c r="R53" i="58"/>
  <c r="R54" i="58"/>
  <c r="R55" i="58"/>
  <c r="R56" i="58"/>
  <c r="R57" i="58"/>
  <c r="R58" i="58"/>
  <c r="R59" i="58"/>
  <c r="R60" i="58"/>
  <c r="R61" i="58"/>
  <c r="R62" i="58"/>
  <c r="R63" i="58"/>
  <c r="R64" i="58"/>
  <c r="R65" i="58"/>
  <c r="R66" i="58"/>
  <c r="R67" i="58"/>
  <c r="R68" i="58"/>
  <c r="R69" i="58"/>
  <c r="R70" i="58"/>
  <c r="R71" i="58"/>
  <c r="R72" i="58"/>
  <c r="R73" i="58"/>
  <c r="R74" i="58"/>
  <c r="R75" i="58"/>
  <c r="R76" i="58"/>
  <c r="R77" i="58"/>
  <c r="R78" i="58"/>
  <c r="R79" i="58"/>
  <c r="R80" i="58"/>
  <c r="R81" i="58"/>
  <c r="R82" i="58"/>
  <c r="R83" i="58"/>
  <c r="R84" i="58"/>
  <c r="R85" i="58"/>
  <c r="R86" i="58"/>
  <c r="R87" i="58"/>
  <c r="R88" i="58"/>
  <c r="R89" i="58"/>
  <c r="R90" i="58"/>
  <c r="R91" i="58"/>
  <c r="R92" i="58"/>
  <c r="R93" i="58"/>
  <c r="R94" i="58"/>
  <c r="R95" i="58"/>
  <c r="R96" i="58"/>
  <c r="R97" i="58"/>
  <c r="R2" i="58"/>
  <c r="I106" i="58"/>
  <c r="K3" i="58"/>
  <c r="K4" i="58"/>
  <c r="K5" i="58"/>
  <c r="K6" i="58"/>
  <c r="K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K35" i="58"/>
  <c r="K36" i="58"/>
  <c r="K37" i="58"/>
  <c r="K38" i="58"/>
  <c r="K39" i="58"/>
  <c r="K40" i="58"/>
  <c r="K41" i="58"/>
  <c r="K42" i="58"/>
  <c r="K43" i="58"/>
  <c r="K44" i="58"/>
  <c r="K45" i="58"/>
  <c r="K46" i="58"/>
  <c r="K47" i="58"/>
  <c r="K48" i="58"/>
  <c r="K49" i="58"/>
  <c r="K50" i="58"/>
  <c r="K51" i="58"/>
  <c r="K52" i="58"/>
  <c r="K53" i="58"/>
  <c r="K54" i="58"/>
  <c r="K55" i="58"/>
  <c r="K56" i="58"/>
  <c r="K57" i="58"/>
  <c r="K58" i="58"/>
  <c r="K59" i="58"/>
  <c r="K60" i="58"/>
  <c r="K61" i="58"/>
  <c r="K62" i="58"/>
  <c r="K63" i="58"/>
  <c r="K64" i="58"/>
  <c r="K65" i="58"/>
  <c r="K66" i="58"/>
  <c r="K67" i="58"/>
  <c r="K68" i="58"/>
  <c r="K69" i="58"/>
  <c r="K70" i="58"/>
  <c r="K71" i="58"/>
  <c r="K72" i="58"/>
  <c r="K73" i="58"/>
  <c r="K74" i="58"/>
  <c r="K75" i="58"/>
  <c r="K76" i="58"/>
  <c r="K77" i="58"/>
  <c r="K78" i="58"/>
  <c r="K79" i="58"/>
  <c r="K80" i="58"/>
  <c r="K81" i="58"/>
  <c r="K82" i="58"/>
  <c r="K83" i="58"/>
  <c r="K84" i="58"/>
  <c r="K85" i="58"/>
  <c r="K86" i="58"/>
  <c r="K87" i="58"/>
  <c r="K88" i="58"/>
  <c r="K89" i="58"/>
  <c r="K90" i="58"/>
  <c r="K91" i="58"/>
  <c r="K92" i="58"/>
  <c r="K93" i="58"/>
  <c r="K94" i="58"/>
  <c r="K95" i="58"/>
  <c r="K96" i="58"/>
  <c r="K97" i="58"/>
  <c r="K2" i="58"/>
  <c r="AI3" i="58"/>
  <c r="AI4" i="58"/>
  <c r="AI5" i="58"/>
  <c r="AI6" i="58"/>
  <c r="AI7" i="58"/>
  <c r="AI8" i="58"/>
  <c r="AI9" i="58"/>
  <c r="AI10" i="58"/>
  <c r="AI11" i="58"/>
  <c r="AI12" i="58"/>
  <c r="AI13" i="58"/>
  <c r="AI14" i="58"/>
  <c r="AI15" i="58"/>
  <c r="AI16" i="58"/>
  <c r="AI17" i="58"/>
  <c r="AI18" i="58"/>
  <c r="AI19" i="58"/>
  <c r="AI20" i="58"/>
  <c r="AI21" i="58"/>
  <c r="AI22" i="58"/>
  <c r="AI23" i="58"/>
  <c r="AI24" i="58"/>
  <c r="AI25" i="58"/>
  <c r="AI26" i="58"/>
  <c r="AI27" i="58"/>
  <c r="AI28" i="58"/>
  <c r="AI29" i="58"/>
  <c r="AI30" i="58"/>
  <c r="AI31" i="58"/>
  <c r="AI32" i="58"/>
  <c r="AI33" i="58"/>
  <c r="AI34" i="58"/>
  <c r="AI35" i="58"/>
  <c r="AI36" i="58"/>
  <c r="AI37" i="58"/>
  <c r="AI38" i="58"/>
  <c r="AI39" i="58"/>
  <c r="AI40" i="58"/>
  <c r="AI41" i="58"/>
  <c r="AI42" i="58"/>
  <c r="AI43" i="58"/>
  <c r="AI44" i="58"/>
  <c r="AI45" i="58"/>
  <c r="AI46" i="58"/>
  <c r="AI47" i="58"/>
  <c r="AI48" i="58"/>
  <c r="AI49" i="58"/>
  <c r="AI50" i="58"/>
  <c r="AI51" i="58"/>
  <c r="AI52" i="58"/>
  <c r="AI53" i="58"/>
  <c r="AI54" i="58"/>
  <c r="AI55" i="58"/>
  <c r="AI56" i="58"/>
  <c r="AI57" i="58"/>
  <c r="AI58" i="58"/>
  <c r="AI59" i="58"/>
  <c r="AI60" i="58"/>
  <c r="AI61" i="58"/>
  <c r="AI62" i="58"/>
  <c r="AI63" i="58"/>
  <c r="AI64" i="58"/>
  <c r="AI65" i="58"/>
  <c r="AI66" i="58"/>
  <c r="AI67" i="58"/>
  <c r="AI68" i="58"/>
  <c r="AI69" i="58"/>
  <c r="AI70" i="58"/>
  <c r="AI71" i="58"/>
  <c r="AI72" i="58"/>
  <c r="AI73" i="58"/>
  <c r="AI74" i="58"/>
  <c r="AI75" i="58"/>
  <c r="AI76" i="58"/>
  <c r="AI77" i="58"/>
  <c r="AI78" i="58"/>
  <c r="AI79" i="58"/>
  <c r="AI80" i="58"/>
  <c r="AI81" i="58"/>
  <c r="AI82" i="58"/>
  <c r="AI83" i="58"/>
  <c r="AI84" i="58"/>
  <c r="AI85" i="58"/>
  <c r="AI86" i="58"/>
  <c r="AI87" i="58"/>
  <c r="AI88" i="58"/>
  <c r="AI89" i="58"/>
  <c r="AI90" i="58"/>
  <c r="AI91" i="58"/>
  <c r="AI92" i="58"/>
  <c r="AI93" i="58"/>
  <c r="AI94" i="58"/>
  <c r="AI95" i="58"/>
  <c r="AI96" i="58"/>
  <c r="AI97" i="58"/>
  <c r="AI2" i="58"/>
  <c r="AM106" i="58"/>
  <c r="AG106" i="58"/>
  <c r="AD36" i="2" l="1"/>
  <c r="AD35" i="2"/>
  <c r="AD38" i="2"/>
  <c r="AD34" i="2"/>
  <c r="AD40" i="2"/>
  <c r="AD37" i="2"/>
  <c r="AC40" i="2"/>
  <c r="AC33" i="2"/>
  <c r="AB106" i="58"/>
  <c r="AC38" i="2"/>
  <c r="AC35" i="2"/>
  <c r="AC34" i="2"/>
  <c r="AC37" i="2"/>
  <c r="AC36" i="2"/>
  <c r="P106" i="58"/>
  <c r="R38" i="2" l="1"/>
  <c r="R37" i="2"/>
  <c r="R36" i="2"/>
  <c r="R35" i="2"/>
  <c r="R34" i="2"/>
  <c r="Q38" i="2"/>
  <c r="Q37" i="2"/>
  <c r="Q36" i="2"/>
  <c r="Q35" i="2"/>
  <c r="Q34" i="2"/>
  <c r="N109" i="2"/>
  <c r="M109" i="2"/>
  <c r="Q40" i="2" l="1"/>
  <c r="S33" i="2" s="1"/>
  <c r="S38" i="2"/>
  <c r="R4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S40" i="2" l="1"/>
  <c r="S35" i="2"/>
  <c r="S34" i="2"/>
  <c r="S36" i="2"/>
  <c r="S37" i="2"/>
  <c r="T40" i="2"/>
  <c r="T33" i="2"/>
  <c r="T34" i="2"/>
  <c r="T37" i="2"/>
  <c r="T35" i="2"/>
  <c r="T38" i="2"/>
  <c r="T36" i="2"/>
  <c r="D66" i="2"/>
  <c r="D65" i="2"/>
  <c r="AL3" i="58" l="1"/>
  <c r="AP3" i="58" s="1"/>
  <c r="AL4" i="58"/>
  <c r="AP4" i="58" s="1"/>
  <c r="AL5" i="58"/>
  <c r="AP5" i="58" s="1"/>
  <c r="AL6" i="58"/>
  <c r="AP6" i="58" s="1"/>
  <c r="AL7" i="58"/>
  <c r="AP7" i="58" s="1"/>
  <c r="AL8" i="58"/>
  <c r="AP8" i="58" s="1"/>
  <c r="AL9" i="58"/>
  <c r="AP9" i="58" s="1"/>
  <c r="AL10" i="58"/>
  <c r="AP10" i="58" s="1"/>
  <c r="AL11" i="58"/>
  <c r="AP11" i="58" s="1"/>
  <c r="AL12" i="58"/>
  <c r="AP12" i="58" s="1"/>
  <c r="AL13" i="58"/>
  <c r="AP13" i="58" s="1"/>
  <c r="AL14" i="58"/>
  <c r="AP14" i="58" s="1"/>
  <c r="AL15" i="58"/>
  <c r="AP15" i="58" s="1"/>
  <c r="AL16" i="58"/>
  <c r="AP16" i="58" s="1"/>
  <c r="AL17" i="58"/>
  <c r="AP17" i="58" s="1"/>
  <c r="AL18" i="58"/>
  <c r="AP18" i="58" s="1"/>
  <c r="AL19" i="58"/>
  <c r="AP19" i="58" s="1"/>
  <c r="AL20" i="58"/>
  <c r="AP20" i="58" s="1"/>
  <c r="AL21" i="58"/>
  <c r="AP21" i="58" s="1"/>
  <c r="AL22" i="58"/>
  <c r="AP22" i="58" s="1"/>
  <c r="AL23" i="58"/>
  <c r="AP23" i="58" s="1"/>
  <c r="AL24" i="58"/>
  <c r="AP24" i="58" s="1"/>
  <c r="AL25" i="58"/>
  <c r="AP25" i="58" s="1"/>
  <c r="AL26" i="58"/>
  <c r="AP26" i="58" s="1"/>
  <c r="AL27" i="58"/>
  <c r="AP27" i="58" s="1"/>
  <c r="AL28" i="58"/>
  <c r="AP28" i="58" s="1"/>
  <c r="AL29" i="58"/>
  <c r="AP29" i="58" s="1"/>
  <c r="AL30" i="58"/>
  <c r="AP30" i="58" s="1"/>
  <c r="AL31" i="58"/>
  <c r="AP31" i="58" s="1"/>
  <c r="AL32" i="58"/>
  <c r="AP32" i="58" s="1"/>
  <c r="AL33" i="58"/>
  <c r="AP33" i="58" s="1"/>
  <c r="AL34" i="58"/>
  <c r="AP34" i="58" s="1"/>
  <c r="AL35" i="58"/>
  <c r="AP35" i="58" s="1"/>
  <c r="AL36" i="58"/>
  <c r="AP36" i="58" s="1"/>
  <c r="AL37" i="58"/>
  <c r="AP37" i="58" s="1"/>
  <c r="AL38" i="58"/>
  <c r="AP38" i="58" s="1"/>
  <c r="AL39" i="58"/>
  <c r="AP39" i="58" s="1"/>
  <c r="AL40" i="58"/>
  <c r="AP40" i="58" s="1"/>
  <c r="AL41" i="58"/>
  <c r="AP41" i="58" s="1"/>
  <c r="AL42" i="58"/>
  <c r="AP42" i="58" s="1"/>
  <c r="AL43" i="58"/>
  <c r="AP43" i="58" s="1"/>
  <c r="AL44" i="58"/>
  <c r="AP44" i="58" s="1"/>
  <c r="AL45" i="58"/>
  <c r="AP45" i="58" s="1"/>
  <c r="AL46" i="58"/>
  <c r="AP46" i="58" s="1"/>
  <c r="AL47" i="58"/>
  <c r="AP47" i="58" s="1"/>
  <c r="AL48" i="58"/>
  <c r="AP48" i="58" s="1"/>
  <c r="AL49" i="58"/>
  <c r="AP49" i="58" s="1"/>
  <c r="AL50" i="58"/>
  <c r="AP50" i="58" s="1"/>
  <c r="AL51" i="58"/>
  <c r="AP51" i="58" s="1"/>
  <c r="AL52" i="58"/>
  <c r="AP52" i="58" s="1"/>
  <c r="AL53" i="58"/>
  <c r="AP53" i="58" s="1"/>
  <c r="AL54" i="58"/>
  <c r="AP54" i="58" s="1"/>
  <c r="AL55" i="58"/>
  <c r="AP55" i="58" s="1"/>
  <c r="AL56" i="58"/>
  <c r="AP56" i="58" s="1"/>
  <c r="AL57" i="58"/>
  <c r="AP57" i="58" s="1"/>
  <c r="AL58" i="58"/>
  <c r="AP58" i="58" s="1"/>
  <c r="AL59" i="58"/>
  <c r="AP59" i="58" s="1"/>
  <c r="AL60" i="58"/>
  <c r="AP60" i="58" s="1"/>
  <c r="AL61" i="58"/>
  <c r="AP61" i="58" s="1"/>
  <c r="AL62" i="58"/>
  <c r="AP62" i="58" s="1"/>
  <c r="AL63" i="58"/>
  <c r="AP63" i="58" s="1"/>
  <c r="AL64" i="58"/>
  <c r="AP64" i="58" s="1"/>
  <c r="AL65" i="58"/>
  <c r="AP65" i="58" s="1"/>
  <c r="AL66" i="58"/>
  <c r="AP66" i="58" s="1"/>
  <c r="AL67" i="58"/>
  <c r="AP67" i="58" s="1"/>
  <c r="AL68" i="58"/>
  <c r="AP68" i="58" s="1"/>
  <c r="AL69" i="58"/>
  <c r="AP69" i="58" s="1"/>
  <c r="AL70" i="58"/>
  <c r="AP70" i="58" s="1"/>
  <c r="AL71" i="58"/>
  <c r="AP71" i="58" s="1"/>
  <c r="AL72" i="58"/>
  <c r="AP72" i="58" s="1"/>
  <c r="AL73" i="58"/>
  <c r="AP73" i="58" s="1"/>
  <c r="AL74" i="58"/>
  <c r="AP74" i="58" s="1"/>
  <c r="AL75" i="58"/>
  <c r="AP75" i="58" s="1"/>
  <c r="AL76" i="58"/>
  <c r="AP76" i="58" s="1"/>
  <c r="AL77" i="58"/>
  <c r="AP77" i="58" s="1"/>
  <c r="AL78" i="58"/>
  <c r="AP78" i="58" s="1"/>
  <c r="AL79" i="58"/>
  <c r="AP79" i="58" s="1"/>
  <c r="AL80" i="58"/>
  <c r="AP80" i="58" s="1"/>
  <c r="AL81" i="58"/>
  <c r="AP81" i="58" s="1"/>
  <c r="AL82" i="58"/>
  <c r="AP82" i="58" s="1"/>
  <c r="AL83" i="58"/>
  <c r="AP83" i="58" s="1"/>
  <c r="AL84" i="58"/>
  <c r="AP84" i="58" s="1"/>
  <c r="AL85" i="58"/>
  <c r="AP85" i="58" s="1"/>
  <c r="AL86" i="58"/>
  <c r="AP86" i="58" s="1"/>
  <c r="AL87" i="58"/>
  <c r="AP87" i="58" s="1"/>
  <c r="AL88" i="58"/>
  <c r="AP88" i="58" s="1"/>
  <c r="AL89" i="58"/>
  <c r="AP89" i="58" s="1"/>
  <c r="AL90" i="58"/>
  <c r="AP90" i="58" s="1"/>
  <c r="AL91" i="58"/>
  <c r="AP91" i="58" s="1"/>
  <c r="AL92" i="58"/>
  <c r="AP92" i="58" s="1"/>
  <c r="AL93" i="58"/>
  <c r="AP93" i="58" s="1"/>
  <c r="AL94" i="58"/>
  <c r="AP94" i="58" s="1"/>
  <c r="AL95" i="58"/>
  <c r="AP95" i="58" s="1"/>
  <c r="AL96" i="58"/>
  <c r="AP96" i="58" s="1"/>
  <c r="AL97" i="58"/>
  <c r="AP97" i="58" s="1"/>
  <c r="AL2" i="58"/>
  <c r="AP2" i="58" s="1"/>
  <c r="AF3" i="58"/>
  <c r="AF4" i="58"/>
  <c r="AF5" i="58"/>
  <c r="AF6" i="58"/>
  <c r="AF7" i="58"/>
  <c r="AF8" i="58"/>
  <c r="AF9" i="58"/>
  <c r="AF10" i="58"/>
  <c r="AF11" i="58"/>
  <c r="AF12" i="58"/>
  <c r="AF13" i="58"/>
  <c r="AF14" i="58"/>
  <c r="AF15" i="58"/>
  <c r="AF16" i="58"/>
  <c r="AF17" i="58"/>
  <c r="AF18" i="58"/>
  <c r="AF19" i="58"/>
  <c r="AF20" i="58"/>
  <c r="AF21" i="58"/>
  <c r="AF22" i="58"/>
  <c r="AF23" i="58"/>
  <c r="AF24" i="58"/>
  <c r="AF25" i="58"/>
  <c r="AF26" i="58"/>
  <c r="AF27" i="58"/>
  <c r="AF28" i="58"/>
  <c r="AF29" i="58"/>
  <c r="AF30" i="58"/>
  <c r="AF31" i="58"/>
  <c r="AF32" i="58"/>
  <c r="AF33" i="58"/>
  <c r="AF34" i="58"/>
  <c r="AF35" i="58"/>
  <c r="AF36" i="58"/>
  <c r="AF37" i="58"/>
  <c r="AF38" i="58"/>
  <c r="AF39" i="58"/>
  <c r="AF40" i="58"/>
  <c r="AF41" i="58"/>
  <c r="AF42" i="58"/>
  <c r="AF43" i="58"/>
  <c r="AF44" i="58"/>
  <c r="AF45" i="58"/>
  <c r="AF46" i="58"/>
  <c r="AF47" i="58"/>
  <c r="AF48" i="58"/>
  <c r="AF49" i="58"/>
  <c r="AF50" i="58"/>
  <c r="AF51" i="58"/>
  <c r="AF52" i="58"/>
  <c r="AF53" i="58"/>
  <c r="AF54" i="58"/>
  <c r="AF55" i="58"/>
  <c r="AF56" i="58"/>
  <c r="AF57" i="58"/>
  <c r="AF58" i="58"/>
  <c r="AF59" i="58"/>
  <c r="AF60" i="58"/>
  <c r="AF61" i="58"/>
  <c r="AF62" i="58"/>
  <c r="AF63" i="58"/>
  <c r="AF64" i="58"/>
  <c r="AF65" i="58"/>
  <c r="AF66" i="58"/>
  <c r="AF67" i="58"/>
  <c r="AF68" i="58"/>
  <c r="AF69" i="58"/>
  <c r="AF70" i="58"/>
  <c r="AF71" i="58"/>
  <c r="AF72" i="58"/>
  <c r="AF73" i="58"/>
  <c r="AF74" i="58"/>
  <c r="AF75" i="58"/>
  <c r="AF76" i="58"/>
  <c r="AF77" i="58"/>
  <c r="AF78" i="58"/>
  <c r="AF79" i="58"/>
  <c r="AF80" i="58"/>
  <c r="AF81" i="58"/>
  <c r="AF82" i="58"/>
  <c r="AF83" i="58"/>
  <c r="AF84" i="58"/>
  <c r="AF85" i="58"/>
  <c r="AF86" i="58"/>
  <c r="AF87" i="58"/>
  <c r="AF88" i="58"/>
  <c r="AF89" i="58"/>
  <c r="AF90" i="58"/>
  <c r="AF91" i="58"/>
  <c r="AF92" i="58"/>
  <c r="AF93" i="58"/>
  <c r="AF94" i="58"/>
  <c r="AF95" i="58"/>
  <c r="AF96" i="58"/>
  <c r="AF97" i="58"/>
  <c r="AF2" i="58"/>
  <c r="Y3" i="58"/>
  <c r="AC3" i="58" s="1"/>
  <c r="Y4" i="58"/>
  <c r="AC4" i="58" s="1"/>
  <c r="Y5" i="58"/>
  <c r="AC5" i="58" s="1"/>
  <c r="Y6" i="58"/>
  <c r="AC6" i="58" s="1"/>
  <c r="Y7" i="58"/>
  <c r="AC7" i="58" s="1"/>
  <c r="Y8" i="58"/>
  <c r="AC8" i="58" s="1"/>
  <c r="Y9" i="58"/>
  <c r="AC9" i="58" s="1"/>
  <c r="Y10" i="58"/>
  <c r="AC10" i="58" s="1"/>
  <c r="Y11" i="58"/>
  <c r="AC11" i="58" s="1"/>
  <c r="Y12" i="58"/>
  <c r="AC12" i="58" s="1"/>
  <c r="Y13" i="58"/>
  <c r="AC13" i="58" s="1"/>
  <c r="Y14" i="58"/>
  <c r="AC14" i="58" s="1"/>
  <c r="Y15" i="58"/>
  <c r="AC15" i="58" s="1"/>
  <c r="Y16" i="58"/>
  <c r="AC16" i="58" s="1"/>
  <c r="Y17" i="58"/>
  <c r="AC17" i="58" s="1"/>
  <c r="Y18" i="58"/>
  <c r="AC18" i="58" s="1"/>
  <c r="Y19" i="58"/>
  <c r="AC19" i="58" s="1"/>
  <c r="Y20" i="58"/>
  <c r="AC20" i="58" s="1"/>
  <c r="Y21" i="58"/>
  <c r="AC21" i="58" s="1"/>
  <c r="Y22" i="58"/>
  <c r="AC22" i="58" s="1"/>
  <c r="Y23" i="58"/>
  <c r="AC23" i="58" s="1"/>
  <c r="Y24" i="58"/>
  <c r="AC24" i="58" s="1"/>
  <c r="Y25" i="58"/>
  <c r="AC25" i="58" s="1"/>
  <c r="Y26" i="58"/>
  <c r="AC26" i="58" s="1"/>
  <c r="Y27" i="58"/>
  <c r="AC27" i="58" s="1"/>
  <c r="Y28" i="58"/>
  <c r="AC28" i="58" s="1"/>
  <c r="Y29" i="58"/>
  <c r="AC29" i="58" s="1"/>
  <c r="Y30" i="58"/>
  <c r="AC30" i="58" s="1"/>
  <c r="Y31" i="58"/>
  <c r="AC31" i="58" s="1"/>
  <c r="Y32" i="58"/>
  <c r="AC32" i="58" s="1"/>
  <c r="Y33" i="58"/>
  <c r="AC33" i="58" s="1"/>
  <c r="Y34" i="58"/>
  <c r="AC34" i="58" s="1"/>
  <c r="Y35" i="58"/>
  <c r="AC35" i="58" s="1"/>
  <c r="Y36" i="58"/>
  <c r="AC36" i="58" s="1"/>
  <c r="Y37" i="58"/>
  <c r="AC37" i="58" s="1"/>
  <c r="Y38" i="58"/>
  <c r="AC38" i="58" s="1"/>
  <c r="Y39" i="58"/>
  <c r="AC39" i="58" s="1"/>
  <c r="Y40" i="58"/>
  <c r="AC40" i="58" s="1"/>
  <c r="Y41" i="58"/>
  <c r="AC41" i="58" s="1"/>
  <c r="Y42" i="58"/>
  <c r="AC42" i="58" s="1"/>
  <c r="Y43" i="58"/>
  <c r="AC43" i="58" s="1"/>
  <c r="Y44" i="58"/>
  <c r="AC44" i="58" s="1"/>
  <c r="Y45" i="58"/>
  <c r="AC45" i="58" s="1"/>
  <c r="Y46" i="58"/>
  <c r="AC46" i="58" s="1"/>
  <c r="Y47" i="58"/>
  <c r="AC47" i="58" s="1"/>
  <c r="Y48" i="58"/>
  <c r="AC48" i="58" s="1"/>
  <c r="Y49" i="58"/>
  <c r="AC49" i="58" s="1"/>
  <c r="Y50" i="58"/>
  <c r="AC50" i="58" s="1"/>
  <c r="Y51" i="58"/>
  <c r="AC51" i="58" s="1"/>
  <c r="Y52" i="58"/>
  <c r="AC52" i="58" s="1"/>
  <c r="Y53" i="58"/>
  <c r="AC53" i="58" s="1"/>
  <c r="Y54" i="58"/>
  <c r="AC54" i="58" s="1"/>
  <c r="Y55" i="58"/>
  <c r="AC55" i="58" s="1"/>
  <c r="Y56" i="58"/>
  <c r="AC56" i="58" s="1"/>
  <c r="Y57" i="58"/>
  <c r="AC57" i="58" s="1"/>
  <c r="Y58" i="58"/>
  <c r="AC58" i="58" s="1"/>
  <c r="Y59" i="58"/>
  <c r="AC59" i="58" s="1"/>
  <c r="Y60" i="58"/>
  <c r="AC60" i="58" s="1"/>
  <c r="Y61" i="58"/>
  <c r="AC61" i="58" s="1"/>
  <c r="Y62" i="58"/>
  <c r="AC62" i="58" s="1"/>
  <c r="Y63" i="58"/>
  <c r="AC63" i="58" s="1"/>
  <c r="Y64" i="58"/>
  <c r="AC64" i="58" s="1"/>
  <c r="Y65" i="58"/>
  <c r="AC65" i="58" s="1"/>
  <c r="Y66" i="58"/>
  <c r="AC66" i="58" s="1"/>
  <c r="Y67" i="58"/>
  <c r="AC67" i="58" s="1"/>
  <c r="Y68" i="58"/>
  <c r="AC68" i="58" s="1"/>
  <c r="Y69" i="58"/>
  <c r="AC69" i="58" s="1"/>
  <c r="Y70" i="58"/>
  <c r="AC70" i="58" s="1"/>
  <c r="Y71" i="58"/>
  <c r="AC71" i="58" s="1"/>
  <c r="Y72" i="58"/>
  <c r="AC72" i="58" s="1"/>
  <c r="Y73" i="58"/>
  <c r="AC73" i="58" s="1"/>
  <c r="Y74" i="58"/>
  <c r="AC74" i="58" s="1"/>
  <c r="Y75" i="58"/>
  <c r="AC75" i="58" s="1"/>
  <c r="Y76" i="58"/>
  <c r="AC76" i="58" s="1"/>
  <c r="Y77" i="58"/>
  <c r="AC77" i="58" s="1"/>
  <c r="Y78" i="58"/>
  <c r="AC78" i="58" s="1"/>
  <c r="Y79" i="58"/>
  <c r="AC79" i="58" s="1"/>
  <c r="Y80" i="58"/>
  <c r="AC80" i="58" s="1"/>
  <c r="Y81" i="58"/>
  <c r="AC81" i="58" s="1"/>
  <c r="Y82" i="58"/>
  <c r="AC82" i="58" s="1"/>
  <c r="Y83" i="58"/>
  <c r="AC83" i="58" s="1"/>
  <c r="Y84" i="58"/>
  <c r="AC84" i="58" s="1"/>
  <c r="Y85" i="58"/>
  <c r="AC85" i="58" s="1"/>
  <c r="Y86" i="58"/>
  <c r="AC86" i="58" s="1"/>
  <c r="Y87" i="58"/>
  <c r="AC87" i="58" s="1"/>
  <c r="Y88" i="58"/>
  <c r="AC88" i="58" s="1"/>
  <c r="Y89" i="58"/>
  <c r="AC89" i="58" s="1"/>
  <c r="Y90" i="58"/>
  <c r="AC90" i="58" s="1"/>
  <c r="Y91" i="58"/>
  <c r="AC91" i="58" s="1"/>
  <c r="Y92" i="58"/>
  <c r="AC92" i="58" s="1"/>
  <c r="Y93" i="58"/>
  <c r="AC93" i="58" s="1"/>
  <c r="Y94" i="58"/>
  <c r="AC94" i="58" s="1"/>
  <c r="Y95" i="58"/>
  <c r="AC95" i="58" s="1"/>
  <c r="Y96" i="58"/>
  <c r="AC96" i="58" s="1"/>
  <c r="Y97" i="58"/>
  <c r="AC97" i="58" s="1"/>
  <c r="Y2" i="58"/>
  <c r="AC2" i="58" s="1"/>
  <c r="O3" i="58"/>
  <c r="S3" i="58" s="1"/>
  <c r="O4" i="58"/>
  <c r="S4" i="58" s="1"/>
  <c r="O5" i="58"/>
  <c r="S5" i="58" s="1"/>
  <c r="O6" i="58"/>
  <c r="S6" i="58" s="1"/>
  <c r="O7" i="58"/>
  <c r="S7" i="58" s="1"/>
  <c r="O8" i="58"/>
  <c r="S8" i="58" s="1"/>
  <c r="O9" i="58"/>
  <c r="S9" i="58" s="1"/>
  <c r="O10" i="58"/>
  <c r="S10" i="58" s="1"/>
  <c r="O11" i="58"/>
  <c r="S11" i="58" s="1"/>
  <c r="O12" i="58"/>
  <c r="S12" i="58" s="1"/>
  <c r="O13" i="58"/>
  <c r="S13" i="58" s="1"/>
  <c r="O14" i="58"/>
  <c r="S14" i="58" s="1"/>
  <c r="O15" i="58"/>
  <c r="S15" i="58" s="1"/>
  <c r="O16" i="58"/>
  <c r="S16" i="58" s="1"/>
  <c r="O17" i="58"/>
  <c r="S17" i="58" s="1"/>
  <c r="O18" i="58"/>
  <c r="S18" i="58" s="1"/>
  <c r="O19" i="58"/>
  <c r="S19" i="58" s="1"/>
  <c r="O20" i="58"/>
  <c r="S20" i="58" s="1"/>
  <c r="O21" i="58"/>
  <c r="S21" i="58" s="1"/>
  <c r="O22" i="58"/>
  <c r="S22" i="58" s="1"/>
  <c r="O23" i="58"/>
  <c r="S23" i="58" s="1"/>
  <c r="O24" i="58"/>
  <c r="S24" i="58" s="1"/>
  <c r="O25" i="58"/>
  <c r="S25" i="58" s="1"/>
  <c r="O26" i="58"/>
  <c r="S26" i="58" s="1"/>
  <c r="O27" i="58"/>
  <c r="S27" i="58" s="1"/>
  <c r="O28" i="58"/>
  <c r="S28" i="58" s="1"/>
  <c r="O29" i="58"/>
  <c r="S29" i="58" s="1"/>
  <c r="O30" i="58"/>
  <c r="S30" i="58" s="1"/>
  <c r="O31" i="58"/>
  <c r="S31" i="58" s="1"/>
  <c r="O32" i="58"/>
  <c r="S32" i="58" s="1"/>
  <c r="O33" i="58"/>
  <c r="S33" i="58" s="1"/>
  <c r="O34" i="58"/>
  <c r="S34" i="58" s="1"/>
  <c r="O35" i="58"/>
  <c r="S35" i="58" s="1"/>
  <c r="O36" i="58"/>
  <c r="S36" i="58" s="1"/>
  <c r="O37" i="58"/>
  <c r="S37" i="58" s="1"/>
  <c r="O38" i="58"/>
  <c r="S38" i="58" s="1"/>
  <c r="O39" i="58"/>
  <c r="S39" i="58" s="1"/>
  <c r="O40" i="58"/>
  <c r="S40" i="58" s="1"/>
  <c r="O41" i="58"/>
  <c r="S41" i="58" s="1"/>
  <c r="O42" i="58"/>
  <c r="S42" i="58" s="1"/>
  <c r="O43" i="58"/>
  <c r="S43" i="58" s="1"/>
  <c r="O44" i="58"/>
  <c r="S44" i="58" s="1"/>
  <c r="O45" i="58"/>
  <c r="S45" i="58" s="1"/>
  <c r="O46" i="58"/>
  <c r="S46" i="58" s="1"/>
  <c r="O47" i="58"/>
  <c r="S47" i="58" s="1"/>
  <c r="O48" i="58"/>
  <c r="S48" i="58" s="1"/>
  <c r="O49" i="58"/>
  <c r="S49" i="58" s="1"/>
  <c r="O50" i="58"/>
  <c r="S50" i="58" s="1"/>
  <c r="O51" i="58"/>
  <c r="S51" i="58" s="1"/>
  <c r="O52" i="58"/>
  <c r="S52" i="58" s="1"/>
  <c r="O53" i="58"/>
  <c r="S53" i="58" s="1"/>
  <c r="O54" i="58"/>
  <c r="S54" i="58" s="1"/>
  <c r="O55" i="58"/>
  <c r="S55" i="58" s="1"/>
  <c r="O56" i="58"/>
  <c r="S56" i="58" s="1"/>
  <c r="O57" i="58"/>
  <c r="S57" i="58" s="1"/>
  <c r="O58" i="58"/>
  <c r="S58" i="58" s="1"/>
  <c r="O59" i="58"/>
  <c r="S59" i="58" s="1"/>
  <c r="O60" i="58"/>
  <c r="S60" i="58" s="1"/>
  <c r="O61" i="58"/>
  <c r="S61" i="58" s="1"/>
  <c r="O62" i="58"/>
  <c r="S62" i="58" s="1"/>
  <c r="O63" i="58"/>
  <c r="S63" i="58" s="1"/>
  <c r="O64" i="58"/>
  <c r="S64" i="58" s="1"/>
  <c r="O65" i="58"/>
  <c r="S65" i="58" s="1"/>
  <c r="O66" i="58"/>
  <c r="S66" i="58" s="1"/>
  <c r="O67" i="58"/>
  <c r="S67" i="58" s="1"/>
  <c r="O68" i="58"/>
  <c r="S68" i="58" s="1"/>
  <c r="O69" i="58"/>
  <c r="S69" i="58" s="1"/>
  <c r="O70" i="58"/>
  <c r="S70" i="58" s="1"/>
  <c r="O71" i="58"/>
  <c r="S71" i="58" s="1"/>
  <c r="O72" i="58"/>
  <c r="S72" i="58" s="1"/>
  <c r="O73" i="58"/>
  <c r="S73" i="58" s="1"/>
  <c r="O74" i="58"/>
  <c r="S74" i="58" s="1"/>
  <c r="O75" i="58"/>
  <c r="S75" i="58" s="1"/>
  <c r="O76" i="58"/>
  <c r="S76" i="58" s="1"/>
  <c r="O77" i="58"/>
  <c r="S77" i="58" s="1"/>
  <c r="O78" i="58"/>
  <c r="S78" i="58" s="1"/>
  <c r="O79" i="58"/>
  <c r="S79" i="58" s="1"/>
  <c r="O80" i="58"/>
  <c r="S80" i="58" s="1"/>
  <c r="O81" i="58"/>
  <c r="S81" i="58" s="1"/>
  <c r="O82" i="58"/>
  <c r="S82" i="58" s="1"/>
  <c r="O83" i="58"/>
  <c r="S83" i="58" s="1"/>
  <c r="O84" i="58"/>
  <c r="S84" i="58" s="1"/>
  <c r="O85" i="58"/>
  <c r="S85" i="58" s="1"/>
  <c r="O86" i="58"/>
  <c r="S86" i="58" s="1"/>
  <c r="O87" i="58"/>
  <c r="S87" i="58" s="1"/>
  <c r="O88" i="58"/>
  <c r="S88" i="58" s="1"/>
  <c r="O89" i="58"/>
  <c r="S89" i="58" s="1"/>
  <c r="O90" i="58"/>
  <c r="S90" i="58" s="1"/>
  <c r="O91" i="58"/>
  <c r="S91" i="58" s="1"/>
  <c r="O92" i="58"/>
  <c r="S92" i="58" s="1"/>
  <c r="O93" i="58"/>
  <c r="S93" i="58" s="1"/>
  <c r="O94" i="58"/>
  <c r="S94" i="58" s="1"/>
  <c r="O95" i="58"/>
  <c r="S95" i="58" s="1"/>
  <c r="O96" i="58"/>
  <c r="S96" i="58" s="1"/>
  <c r="O97" i="58"/>
  <c r="S97" i="58" s="1"/>
  <c r="O2" i="58"/>
  <c r="S2" i="58" s="1"/>
  <c r="H3" i="58"/>
  <c r="L3" i="58" s="1"/>
  <c r="H4" i="58"/>
  <c r="L4" i="58" s="1"/>
  <c r="H5" i="58"/>
  <c r="L5" i="58" s="1"/>
  <c r="H6" i="58"/>
  <c r="L6" i="58" s="1"/>
  <c r="H7" i="58"/>
  <c r="L7" i="58" s="1"/>
  <c r="H8" i="58"/>
  <c r="L8" i="58" s="1"/>
  <c r="H9" i="58"/>
  <c r="L9" i="58" s="1"/>
  <c r="H10" i="58"/>
  <c r="L10" i="58" s="1"/>
  <c r="H11" i="58"/>
  <c r="L11" i="58" s="1"/>
  <c r="H12" i="58"/>
  <c r="L12" i="58" s="1"/>
  <c r="H13" i="58"/>
  <c r="L13" i="58" s="1"/>
  <c r="H14" i="58"/>
  <c r="L14" i="58" s="1"/>
  <c r="H15" i="58"/>
  <c r="L15" i="58" s="1"/>
  <c r="H16" i="58"/>
  <c r="L16" i="58" s="1"/>
  <c r="H17" i="58"/>
  <c r="L17" i="58" s="1"/>
  <c r="H18" i="58"/>
  <c r="L18" i="58" s="1"/>
  <c r="H19" i="58"/>
  <c r="L19" i="58" s="1"/>
  <c r="H20" i="58"/>
  <c r="L20" i="58" s="1"/>
  <c r="H21" i="58"/>
  <c r="L21" i="58" s="1"/>
  <c r="H22" i="58"/>
  <c r="L22" i="58" s="1"/>
  <c r="H23" i="58"/>
  <c r="L23" i="58" s="1"/>
  <c r="H24" i="58"/>
  <c r="L24" i="58" s="1"/>
  <c r="H25" i="58"/>
  <c r="L25" i="58" s="1"/>
  <c r="H26" i="58"/>
  <c r="L26" i="58" s="1"/>
  <c r="H27" i="58"/>
  <c r="L27" i="58" s="1"/>
  <c r="H28" i="58"/>
  <c r="L28" i="58" s="1"/>
  <c r="H29" i="58"/>
  <c r="L29" i="58" s="1"/>
  <c r="H30" i="58"/>
  <c r="L30" i="58" s="1"/>
  <c r="H31" i="58"/>
  <c r="L31" i="58" s="1"/>
  <c r="H32" i="58"/>
  <c r="L32" i="58" s="1"/>
  <c r="H33" i="58"/>
  <c r="L33" i="58" s="1"/>
  <c r="H34" i="58"/>
  <c r="L34" i="58" s="1"/>
  <c r="H35" i="58"/>
  <c r="L35" i="58" s="1"/>
  <c r="H36" i="58"/>
  <c r="L36" i="58" s="1"/>
  <c r="H37" i="58"/>
  <c r="L37" i="58" s="1"/>
  <c r="H38" i="58"/>
  <c r="L38" i="58" s="1"/>
  <c r="H39" i="58"/>
  <c r="L39" i="58" s="1"/>
  <c r="H40" i="58"/>
  <c r="L40" i="58" s="1"/>
  <c r="H41" i="58"/>
  <c r="L41" i="58" s="1"/>
  <c r="H42" i="58"/>
  <c r="L42" i="58" s="1"/>
  <c r="H43" i="58"/>
  <c r="L43" i="58" s="1"/>
  <c r="H44" i="58"/>
  <c r="L44" i="58" s="1"/>
  <c r="H45" i="58"/>
  <c r="L45" i="58" s="1"/>
  <c r="H46" i="58"/>
  <c r="L46" i="58" s="1"/>
  <c r="H47" i="58"/>
  <c r="L47" i="58" s="1"/>
  <c r="H48" i="58"/>
  <c r="L48" i="58" s="1"/>
  <c r="H49" i="58"/>
  <c r="L49" i="58" s="1"/>
  <c r="H50" i="58"/>
  <c r="L50" i="58" s="1"/>
  <c r="H51" i="58"/>
  <c r="L51" i="58" s="1"/>
  <c r="H52" i="58"/>
  <c r="L52" i="58" s="1"/>
  <c r="H53" i="58"/>
  <c r="L53" i="58" s="1"/>
  <c r="H54" i="58"/>
  <c r="L54" i="58" s="1"/>
  <c r="H55" i="58"/>
  <c r="L55" i="58" s="1"/>
  <c r="H56" i="58"/>
  <c r="L56" i="58" s="1"/>
  <c r="H57" i="58"/>
  <c r="L57" i="58" s="1"/>
  <c r="H58" i="58"/>
  <c r="L58" i="58" s="1"/>
  <c r="H59" i="58"/>
  <c r="L59" i="58" s="1"/>
  <c r="H60" i="58"/>
  <c r="L60" i="58" s="1"/>
  <c r="H61" i="58"/>
  <c r="L61" i="58" s="1"/>
  <c r="H62" i="58"/>
  <c r="L62" i="58" s="1"/>
  <c r="H63" i="58"/>
  <c r="L63" i="58" s="1"/>
  <c r="H64" i="58"/>
  <c r="L64" i="58" s="1"/>
  <c r="H65" i="58"/>
  <c r="L65" i="58" s="1"/>
  <c r="H66" i="58"/>
  <c r="L66" i="58" s="1"/>
  <c r="H67" i="58"/>
  <c r="L67" i="58" s="1"/>
  <c r="H68" i="58"/>
  <c r="L68" i="58" s="1"/>
  <c r="H69" i="58"/>
  <c r="L69" i="58" s="1"/>
  <c r="H70" i="58"/>
  <c r="L70" i="58" s="1"/>
  <c r="H71" i="58"/>
  <c r="L71" i="58" s="1"/>
  <c r="H72" i="58"/>
  <c r="L72" i="58" s="1"/>
  <c r="H73" i="58"/>
  <c r="L73" i="58" s="1"/>
  <c r="H74" i="58"/>
  <c r="L74" i="58" s="1"/>
  <c r="H75" i="58"/>
  <c r="L75" i="58" s="1"/>
  <c r="H76" i="58"/>
  <c r="L76" i="58" s="1"/>
  <c r="H77" i="58"/>
  <c r="L77" i="58" s="1"/>
  <c r="H78" i="58"/>
  <c r="L78" i="58" s="1"/>
  <c r="H79" i="58"/>
  <c r="L79" i="58" s="1"/>
  <c r="H80" i="58"/>
  <c r="L80" i="58" s="1"/>
  <c r="H81" i="58"/>
  <c r="L81" i="58" s="1"/>
  <c r="H82" i="58"/>
  <c r="L82" i="58" s="1"/>
  <c r="H83" i="58"/>
  <c r="L83" i="58" s="1"/>
  <c r="H84" i="58"/>
  <c r="L84" i="58" s="1"/>
  <c r="H85" i="58"/>
  <c r="L85" i="58" s="1"/>
  <c r="H86" i="58"/>
  <c r="L86" i="58" s="1"/>
  <c r="H87" i="58"/>
  <c r="L87" i="58" s="1"/>
  <c r="H88" i="58"/>
  <c r="L88" i="58" s="1"/>
  <c r="H89" i="58"/>
  <c r="L89" i="58" s="1"/>
  <c r="H90" i="58"/>
  <c r="L90" i="58" s="1"/>
  <c r="H91" i="58"/>
  <c r="L91" i="58" s="1"/>
  <c r="H92" i="58"/>
  <c r="L92" i="58" s="1"/>
  <c r="H93" i="58"/>
  <c r="L93" i="58" s="1"/>
  <c r="H94" i="58"/>
  <c r="L94" i="58" s="1"/>
  <c r="H95" i="58"/>
  <c r="L95" i="58" s="1"/>
  <c r="H96" i="58"/>
  <c r="L96" i="58" s="1"/>
  <c r="H97" i="58"/>
  <c r="L97" i="58" s="1"/>
  <c r="H2" i="58"/>
  <c r="L2" i="58" s="1"/>
  <c r="X25" i="3" l="1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" i="3"/>
  <c r="I25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" i="3"/>
  <c r="D25" i="3"/>
  <c r="L25" i="3"/>
  <c r="U25" i="3" l="1"/>
  <c r="R25" i="3"/>
  <c r="O25" i="3"/>
  <c r="H25" i="3"/>
  <c r="F25" i="3"/>
  <c r="N25" i="3" s="1"/>
  <c r="W25" i="3" l="1"/>
  <c r="Z25" i="3"/>
  <c r="Q25" i="3"/>
  <c r="K25" i="3"/>
  <c r="T25" i="3"/>
  <c r="E454" i="2"/>
  <c r="F454" i="2"/>
  <c r="G454" i="2"/>
  <c r="H454" i="2"/>
  <c r="I454" i="2"/>
  <c r="J454" i="2"/>
  <c r="K454" i="2"/>
  <c r="L454" i="2"/>
  <c r="L456" i="2" s="1"/>
  <c r="D454" i="2"/>
  <c r="C454" i="2"/>
  <c r="D433" i="2"/>
  <c r="E433" i="2"/>
  <c r="F433" i="2"/>
  <c r="G433" i="2"/>
  <c r="H433" i="2"/>
  <c r="I433" i="2"/>
  <c r="J433" i="2"/>
  <c r="K433" i="2"/>
  <c r="D432" i="2"/>
  <c r="E432" i="2"/>
  <c r="F432" i="2"/>
  <c r="G432" i="2"/>
  <c r="H432" i="2"/>
  <c r="I432" i="2"/>
  <c r="J432" i="2"/>
  <c r="K432" i="2"/>
  <c r="C303" i="2"/>
  <c r="B303" i="2"/>
  <c r="C289" i="2"/>
  <c r="B289" i="2"/>
  <c r="L455" i="2" l="1"/>
  <c r="C168" i="2"/>
  <c r="B168" i="2"/>
  <c r="R28" i="2" l="1"/>
  <c r="T28" i="2"/>
  <c r="U28" i="2"/>
  <c r="Q28" i="2"/>
  <c r="K419" i="2" l="1"/>
  <c r="K428" i="2" s="1"/>
  <c r="K418" i="2"/>
  <c r="K429" i="2" s="1"/>
  <c r="J418" i="2"/>
  <c r="J429" i="2" s="1"/>
  <c r="I418" i="2"/>
  <c r="I429" i="2" s="1"/>
  <c r="K417" i="2"/>
  <c r="K430" i="2" s="1"/>
  <c r="J417" i="2"/>
  <c r="J430" i="2" s="1"/>
  <c r="I417" i="2"/>
  <c r="I430" i="2" s="1"/>
  <c r="K408" i="2"/>
  <c r="K434" i="2" s="1"/>
  <c r="J408" i="2"/>
  <c r="I408" i="2"/>
  <c r="H408" i="2"/>
  <c r="G408" i="2"/>
  <c r="G434" i="2" s="1"/>
  <c r="F408" i="2"/>
  <c r="E408" i="2"/>
  <c r="D408" i="2"/>
  <c r="C408" i="2"/>
  <c r="D434" i="2" l="1"/>
  <c r="H434" i="2"/>
  <c r="E434" i="2"/>
  <c r="I434" i="2"/>
  <c r="F434" i="2"/>
  <c r="J434" i="2"/>
  <c r="L457" i="2"/>
  <c r="J420" i="2"/>
  <c r="J431" i="2" s="1"/>
  <c r="K420" i="2"/>
  <c r="K431" i="2" s="1"/>
  <c r="I420" i="2"/>
  <c r="I431" i="2" s="1"/>
  <c r="AQ106" i="58"/>
  <c r="W106" i="58"/>
  <c r="V106" i="58"/>
  <c r="M106" i="58"/>
  <c r="F106" i="58"/>
  <c r="E106" i="58"/>
  <c r="C106" i="58"/>
  <c r="AV106" i="58" l="1"/>
  <c r="K106" i="58"/>
  <c r="AO106" i="58"/>
  <c r="AI106" i="58"/>
  <c r="R106" i="58"/>
  <c r="AF106" i="58"/>
  <c r="H106" i="58"/>
  <c r="Y106" i="58"/>
  <c r="AC106" i="58" s="1"/>
  <c r="AL106" i="58"/>
  <c r="O106" i="58"/>
  <c r="S106" i="58" s="1"/>
  <c r="AS106" i="58"/>
  <c r="AW106" i="58" s="1"/>
  <c r="AS3" i="58"/>
  <c r="AW3" i="58" s="1"/>
  <c r="AS4" i="58"/>
  <c r="AW4" i="58" s="1"/>
  <c r="AS5" i="58"/>
  <c r="AW5" i="58" s="1"/>
  <c r="AS6" i="58"/>
  <c r="AW6" i="58" s="1"/>
  <c r="AS7" i="58"/>
  <c r="AW7" i="58" s="1"/>
  <c r="AS8" i="58"/>
  <c r="AW8" i="58" s="1"/>
  <c r="AS9" i="58"/>
  <c r="AW9" i="58" s="1"/>
  <c r="AS10" i="58"/>
  <c r="AW10" i="58" s="1"/>
  <c r="AS11" i="58"/>
  <c r="AW11" i="58" s="1"/>
  <c r="AS12" i="58"/>
  <c r="AW12" i="58" s="1"/>
  <c r="AS13" i="58"/>
  <c r="AW13" i="58" s="1"/>
  <c r="AS14" i="58"/>
  <c r="AW14" i="58" s="1"/>
  <c r="AS15" i="58"/>
  <c r="AW15" i="58" s="1"/>
  <c r="AS16" i="58"/>
  <c r="AW16" i="58" s="1"/>
  <c r="AS17" i="58"/>
  <c r="AW17" i="58" s="1"/>
  <c r="AS18" i="58"/>
  <c r="AW18" i="58" s="1"/>
  <c r="AS19" i="58"/>
  <c r="AW19" i="58" s="1"/>
  <c r="AS20" i="58"/>
  <c r="AW20" i="58" s="1"/>
  <c r="AS21" i="58"/>
  <c r="AW21" i="58" s="1"/>
  <c r="AS22" i="58"/>
  <c r="AW22" i="58" s="1"/>
  <c r="AS23" i="58"/>
  <c r="AW23" i="58" s="1"/>
  <c r="AS24" i="58"/>
  <c r="AW24" i="58" s="1"/>
  <c r="AS25" i="58"/>
  <c r="AW25" i="58" s="1"/>
  <c r="AS26" i="58"/>
  <c r="AW26" i="58" s="1"/>
  <c r="AS27" i="58"/>
  <c r="AW27" i="58" s="1"/>
  <c r="AS28" i="58"/>
  <c r="AW28" i="58" s="1"/>
  <c r="AS29" i="58"/>
  <c r="AW29" i="58" s="1"/>
  <c r="AS30" i="58"/>
  <c r="AW30" i="58" s="1"/>
  <c r="AS31" i="58"/>
  <c r="AW31" i="58" s="1"/>
  <c r="AS32" i="58"/>
  <c r="AW32" i="58" s="1"/>
  <c r="AS33" i="58"/>
  <c r="AW33" i="58" s="1"/>
  <c r="AS34" i="58"/>
  <c r="AW34" i="58" s="1"/>
  <c r="AS35" i="58"/>
  <c r="AW35" i="58" s="1"/>
  <c r="AS36" i="58"/>
  <c r="AW36" i="58" s="1"/>
  <c r="AS37" i="58"/>
  <c r="AW37" i="58" s="1"/>
  <c r="AS38" i="58"/>
  <c r="AW38" i="58" s="1"/>
  <c r="AS39" i="58"/>
  <c r="AW39" i="58" s="1"/>
  <c r="AS40" i="58"/>
  <c r="AW40" i="58" s="1"/>
  <c r="AS41" i="58"/>
  <c r="AW41" i="58" s="1"/>
  <c r="AS42" i="58"/>
  <c r="AW42" i="58" s="1"/>
  <c r="AS43" i="58"/>
  <c r="AW43" i="58" s="1"/>
  <c r="AS44" i="58"/>
  <c r="AW44" i="58" s="1"/>
  <c r="AS45" i="58"/>
  <c r="AW45" i="58" s="1"/>
  <c r="AS46" i="58"/>
  <c r="AW46" i="58" s="1"/>
  <c r="AS47" i="58"/>
  <c r="AW47" i="58" s="1"/>
  <c r="AS48" i="58"/>
  <c r="AW48" i="58" s="1"/>
  <c r="AS49" i="58"/>
  <c r="AW49" i="58" s="1"/>
  <c r="AS50" i="58"/>
  <c r="AW50" i="58" s="1"/>
  <c r="AS51" i="58"/>
  <c r="AW51" i="58" s="1"/>
  <c r="AS52" i="58"/>
  <c r="AW52" i="58" s="1"/>
  <c r="AS53" i="58"/>
  <c r="AW53" i="58" s="1"/>
  <c r="AS54" i="58"/>
  <c r="AW54" i="58" s="1"/>
  <c r="AS55" i="58"/>
  <c r="AW55" i="58" s="1"/>
  <c r="AS56" i="58"/>
  <c r="AW56" i="58" s="1"/>
  <c r="AS57" i="58"/>
  <c r="AW57" i="58" s="1"/>
  <c r="AS58" i="58"/>
  <c r="AW58" i="58" s="1"/>
  <c r="AS59" i="58"/>
  <c r="AW59" i="58" s="1"/>
  <c r="AS60" i="58"/>
  <c r="AW60" i="58" s="1"/>
  <c r="AS61" i="58"/>
  <c r="AW61" i="58" s="1"/>
  <c r="AS62" i="58"/>
  <c r="AW62" i="58" s="1"/>
  <c r="AS63" i="58"/>
  <c r="AW63" i="58" s="1"/>
  <c r="AS64" i="58"/>
  <c r="AW64" i="58" s="1"/>
  <c r="AS65" i="58"/>
  <c r="AW65" i="58" s="1"/>
  <c r="AS66" i="58"/>
  <c r="AW66" i="58" s="1"/>
  <c r="AS67" i="58"/>
  <c r="AW67" i="58" s="1"/>
  <c r="AS68" i="58"/>
  <c r="AW68" i="58" s="1"/>
  <c r="AS69" i="58"/>
  <c r="AW69" i="58" s="1"/>
  <c r="AS70" i="58"/>
  <c r="AW70" i="58" s="1"/>
  <c r="AS71" i="58"/>
  <c r="AW71" i="58" s="1"/>
  <c r="AS72" i="58"/>
  <c r="AW72" i="58" s="1"/>
  <c r="AS73" i="58"/>
  <c r="AW73" i="58" s="1"/>
  <c r="AS74" i="58"/>
  <c r="AW74" i="58" s="1"/>
  <c r="AS75" i="58"/>
  <c r="AW75" i="58" s="1"/>
  <c r="AS76" i="58"/>
  <c r="AW76" i="58" s="1"/>
  <c r="AS77" i="58"/>
  <c r="AW77" i="58" s="1"/>
  <c r="AS78" i="58"/>
  <c r="AW78" i="58" s="1"/>
  <c r="AS79" i="58"/>
  <c r="AW79" i="58" s="1"/>
  <c r="AS80" i="58"/>
  <c r="AW80" i="58" s="1"/>
  <c r="AS81" i="58"/>
  <c r="AW81" i="58" s="1"/>
  <c r="AS82" i="58"/>
  <c r="AW82" i="58" s="1"/>
  <c r="AS83" i="58"/>
  <c r="AW83" i="58" s="1"/>
  <c r="AS84" i="58"/>
  <c r="AW84" i="58" s="1"/>
  <c r="AS85" i="58"/>
  <c r="AW85" i="58" s="1"/>
  <c r="AS86" i="58"/>
  <c r="AW86" i="58" s="1"/>
  <c r="AS87" i="58"/>
  <c r="AW87" i="58" s="1"/>
  <c r="AS88" i="58"/>
  <c r="AW88" i="58" s="1"/>
  <c r="AS89" i="58"/>
  <c r="AW89" i="58" s="1"/>
  <c r="AS90" i="58"/>
  <c r="AW90" i="58" s="1"/>
  <c r="AS91" i="58"/>
  <c r="AW91" i="58" s="1"/>
  <c r="AS92" i="58"/>
  <c r="AW92" i="58" s="1"/>
  <c r="AS93" i="58"/>
  <c r="AW93" i="58" s="1"/>
  <c r="AS94" i="58"/>
  <c r="AW94" i="58" s="1"/>
  <c r="AS95" i="58"/>
  <c r="AW95" i="58" s="1"/>
  <c r="AS96" i="58"/>
  <c r="AW96" i="58" s="1"/>
  <c r="AS97" i="58"/>
  <c r="AW97" i="58" s="1"/>
  <c r="AS2" i="58"/>
  <c r="AW2" i="58" s="1"/>
  <c r="AP106" i="58" l="1"/>
  <c r="D455" i="2"/>
  <c r="E457" i="2"/>
  <c r="F456" i="2"/>
  <c r="G456" i="2"/>
  <c r="H455" i="2"/>
  <c r="I457" i="2"/>
  <c r="J456" i="2"/>
  <c r="K456" i="2"/>
  <c r="C455" i="2"/>
  <c r="B457" i="2"/>
  <c r="L460" i="2" s="1"/>
  <c r="I460" i="2" l="1"/>
  <c r="E460" i="2"/>
  <c r="K455" i="2"/>
  <c r="F455" i="2"/>
  <c r="I456" i="2"/>
  <c r="J455" i="2"/>
  <c r="E455" i="2"/>
  <c r="E456" i="2"/>
  <c r="I455" i="2"/>
  <c r="B455" i="2"/>
  <c r="L458" i="2" s="1"/>
  <c r="G455" i="2"/>
  <c r="B456" i="2"/>
  <c r="L459" i="2" s="1"/>
  <c r="H457" i="2"/>
  <c r="H460" i="2" s="1"/>
  <c r="D457" i="2"/>
  <c r="D460" i="2" s="1"/>
  <c r="H456" i="2"/>
  <c r="D456" i="2"/>
  <c r="K457" i="2"/>
  <c r="K460" i="2" s="1"/>
  <c r="G457" i="2"/>
  <c r="G460" i="2" s="1"/>
  <c r="C457" i="2"/>
  <c r="C460" i="2" s="1"/>
  <c r="C456" i="2"/>
  <c r="C459" i="2" s="1"/>
  <c r="J457" i="2"/>
  <c r="J460" i="2" s="1"/>
  <c r="F457" i="2"/>
  <c r="F460" i="2" s="1"/>
  <c r="D459" i="2" l="1"/>
  <c r="I459" i="2"/>
  <c r="H458" i="2"/>
  <c r="I458" i="2"/>
  <c r="C458" i="2"/>
  <c r="F458" i="2"/>
  <c r="H459" i="2"/>
  <c r="G458" i="2"/>
  <c r="E458" i="2"/>
  <c r="K458" i="2"/>
  <c r="E459" i="2"/>
  <c r="K459" i="2"/>
  <c r="J459" i="2"/>
  <c r="F459" i="2"/>
  <c r="J458" i="2"/>
  <c r="D458" i="2"/>
  <c r="G459" i="2"/>
  <c r="C116" i="2"/>
  <c r="B116" i="2"/>
  <c r="G399" i="2" l="1"/>
  <c r="F399" i="2"/>
  <c r="C399" i="2"/>
  <c r="B399" i="2"/>
  <c r="G389" i="2"/>
  <c r="H388" i="2" s="1"/>
  <c r="C389" i="2"/>
  <c r="D387" i="2" s="1"/>
  <c r="E303" i="2"/>
  <c r="G303" i="2" s="1"/>
  <c r="D303" i="2"/>
  <c r="F303" i="2" s="1"/>
  <c r="E289" i="2"/>
  <c r="G289" i="2" s="1"/>
  <c r="D289" i="2"/>
  <c r="F289" i="2" s="1"/>
  <c r="D167" i="2"/>
  <c r="D166" i="2"/>
  <c r="D165" i="2"/>
  <c r="D164" i="2"/>
  <c r="D163" i="2"/>
  <c r="D161" i="2"/>
  <c r="D162" i="2"/>
  <c r="D160" i="2"/>
  <c r="D159" i="2"/>
  <c r="D158" i="2"/>
  <c r="D157" i="2"/>
  <c r="D156" i="2"/>
  <c r="D155" i="2"/>
  <c r="D153" i="2"/>
  <c r="D154" i="2"/>
  <c r="D152" i="2"/>
  <c r="D151" i="2"/>
  <c r="D150" i="2"/>
  <c r="D149" i="2"/>
  <c r="D148" i="2"/>
  <c r="D146" i="2"/>
  <c r="D147" i="2"/>
  <c r="D145" i="2"/>
  <c r="D144" i="2"/>
  <c r="D143" i="2"/>
  <c r="V28" i="2" l="1"/>
  <c r="S28" i="2"/>
  <c r="D385" i="2"/>
  <c r="D398" i="2"/>
  <c r="D397" i="2"/>
  <c r="D396" i="2"/>
  <c r="D395" i="2"/>
  <c r="D386" i="2"/>
  <c r="D388" i="2"/>
  <c r="H397" i="2"/>
  <c r="H396" i="2"/>
  <c r="H395" i="2"/>
  <c r="H398" i="2"/>
  <c r="F281" i="2"/>
  <c r="F297" i="2"/>
  <c r="F301" i="2"/>
  <c r="F298" i="2"/>
  <c r="F302" i="2"/>
  <c r="F295" i="2"/>
  <c r="F299" i="2"/>
  <c r="F296" i="2"/>
  <c r="F300" i="2"/>
  <c r="F285" i="2"/>
  <c r="F282" i="2"/>
  <c r="F286" i="2"/>
  <c r="F283" i="2"/>
  <c r="F287" i="2"/>
  <c r="F284" i="2"/>
  <c r="F288" i="2"/>
  <c r="H386" i="2"/>
  <c r="H387" i="2"/>
  <c r="G295" i="2"/>
  <c r="G296" i="2"/>
  <c r="G297" i="2"/>
  <c r="G298" i="2"/>
  <c r="G299" i="2"/>
  <c r="G300" i="2"/>
  <c r="G301" i="2"/>
  <c r="G302" i="2"/>
  <c r="G281" i="2"/>
  <c r="G282" i="2"/>
  <c r="G283" i="2"/>
  <c r="G284" i="2"/>
  <c r="G285" i="2"/>
  <c r="G286" i="2"/>
  <c r="G287" i="2"/>
  <c r="G288" i="2"/>
</calcChain>
</file>

<file path=xl/sharedStrings.xml><?xml version="1.0" encoding="utf-8"?>
<sst xmlns="http://schemas.openxmlformats.org/spreadsheetml/2006/main" count="1007" uniqueCount="430">
  <si>
    <t>Médiane</t>
  </si>
  <si>
    <t>Nombre de chefs d'exploitation</t>
  </si>
  <si>
    <t>Nombre de chefs d'entreprises</t>
  </si>
  <si>
    <t>Nombre d'exploitations</t>
  </si>
  <si>
    <t>Nombre d'entreprises</t>
  </si>
  <si>
    <t>Total CE</t>
  </si>
  <si>
    <t xml:space="preserve">Total </t>
  </si>
  <si>
    <t>Région</t>
  </si>
  <si>
    <t>Ile-de-France</t>
  </si>
  <si>
    <t>Champagne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</si>
  <si>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</si>
  <si>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</si>
  <si>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</si>
  <si>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</si>
  <si>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</si>
  <si>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</si>
  <si>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</si>
  <si>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</si>
  <si>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Franche-Comté</t>
  </si>
  <si>
    <t>Pays-de-Loire</t>
  </si>
  <si>
    <t>Bretagne</t>
  </si>
  <si>
    <t>Poitou-Chatentes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</si>
  <si>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</si>
  <si>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</si>
  <si>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</si>
  <si>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</si>
  <si>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</si>
  <si>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</si>
  <si>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d'Azur</t>
  </si>
  <si>
    <t>Corse</t>
  </si>
  <si>
    <t>Tableau 1</t>
  </si>
  <si>
    <t>SECTEUR D'ACTIVITE</t>
  </si>
  <si>
    <t>Evolution</t>
  </si>
  <si>
    <t>Cultures spécialisées</t>
  </si>
  <si>
    <t>Cultures céréalières et industrielles</t>
  </si>
  <si>
    <t>Viticulture</t>
  </si>
  <si>
    <t>Bovins lait et mixtes</t>
  </si>
  <si>
    <t>Bovins viande, ovins, caprins</t>
  </si>
  <si>
    <t>Elevage hors-sol</t>
  </si>
  <si>
    <t>Equidés</t>
  </si>
  <si>
    <t>Polyculture-élevage</t>
  </si>
  <si>
    <t>ETA, paysagistes</t>
  </si>
  <si>
    <t xml:space="preserve">Autres </t>
  </si>
  <si>
    <t>TOTAL</t>
  </si>
  <si>
    <t>Tableau 2</t>
  </si>
  <si>
    <t>Type d'actif non salarié agricole</t>
  </si>
  <si>
    <t>Nombre de chefs d'exploitation ou d'entreprise</t>
  </si>
  <si>
    <t xml:space="preserve">Evolution </t>
  </si>
  <si>
    <t>-</t>
  </si>
  <si>
    <t>Nombre d'aides familiaux</t>
  </si>
  <si>
    <t>Nombre de conjoints</t>
  </si>
  <si>
    <t>Tableau 3</t>
  </si>
  <si>
    <t>Type d'entreprise</t>
  </si>
  <si>
    <t>Nombre d'exploitations ou d'entreprises agricoles</t>
  </si>
  <si>
    <t>N° MSA</t>
  </si>
  <si>
    <t>N° INSEE</t>
  </si>
  <si>
    <t>ILE-DE-FRANCE</t>
  </si>
  <si>
    <t>11</t>
  </si>
  <si>
    <t>CHAMPAGNE-ARDENNES</t>
  </si>
  <si>
    <t>21</t>
  </si>
  <si>
    <t>PICARDIE</t>
  </si>
  <si>
    <t>22</t>
  </si>
  <si>
    <t>HAUTE-NORMANDIE</t>
  </si>
  <si>
    <t>23</t>
  </si>
  <si>
    <t>CENTRE</t>
  </si>
  <si>
    <t>24</t>
  </si>
  <si>
    <t>BASSE-NORMANDIE</t>
  </si>
  <si>
    <t>25</t>
  </si>
  <si>
    <t>BOURGOGNE</t>
  </si>
  <si>
    <t>26</t>
  </si>
  <si>
    <t>NORD-PAS-DE-CALAIS</t>
  </si>
  <si>
    <t>31</t>
  </si>
  <si>
    <t>LORRAINE</t>
  </si>
  <si>
    <t>41</t>
  </si>
  <si>
    <t>ALSACE</t>
  </si>
  <si>
    <t>42</t>
  </si>
  <si>
    <t>FRANCHE-COMTE</t>
  </si>
  <si>
    <t>43</t>
  </si>
  <si>
    <t>PAYS-DE-LA-LOIRE</t>
  </si>
  <si>
    <t>52</t>
  </si>
  <si>
    <t>BRETAGNE</t>
  </si>
  <si>
    <t>53</t>
  </si>
  <si>
    <t>POITOU-CHARENTES</t>
  </si>
  <si>
    <t>54</t>
  </si>
  <si>
    <t>AQUITAINE</t>
  </si>
  <si>
    <t>72</t>
  </si>
  <si>
    <t>MIDI-PYRENEES</t>
  </si>
  <si>
    <t>73</t>
  </si>
  <si>
    <t>LIMOUSIN</t>
  </si>
  <si>
    <t>74</t>
  </si>
  <si>
    <t>RHONE-ALPES</t>
  </si>
  <si>
    <t>82</t>
  </si>
  <si>
    <t>AUVERGNE</t>
  </si>
  <si>
    <t>83</t>
  </si>
  <si>
    <t>LANGUEDOC-ROUSSILLON</t>
  </si>
  <si>
    <t>91</t>
  </si>
  <si>
    <t>PROVENCE-ALPES-COTE-D''AZUR</t>
  </si>
  <si>
    <t>93</t>
  </si>
  <si>
    <t>CORSE</t>
  </si>
  <si>
    <t>94</t>
  </si>
  <si>
    <t>scieries fixes</t>
  </si>
  <si>
    <t>sylviculture</t>
  </si>
  <si>
    <t>autres élevages de gros animaux</t>
  </si>
  <si>
    <t>conchyliculture</t>
  </si>
  <si>
    <t>autres cultures spécialisées</t>
  </si>
  <si>
    <t>pépinière</t>
  </si>
  <si>
    <t>autres élevages de petits animaux</t>
  </si>
  <si>
    <t>élevage de chevaux</t>
  </si>
  <si>
    <t>entreprises de travaux agricoles</t>
  </si>
  <si>
    <t>entraînement, dressage, haras, clubs hippiques</t>
  </si>
  <si>
    <t>arboriculture fruitière</t>
  </si>
  <si>
    <t>maraîchage, floriculture</t>
  </si>
  <si>
    <t>entreprises de jardins, paysagistes, de reboisement</t>
  </si>
  <si>
    <t>viticulture</t>
  </si>
  <si>
    <t>cultures céréalières et industrielles, "grandes cultures"</t>
  </si>
  <si>
    <t>1er quartile</t>
  </si>
  <si>
    <t>3ème quartile</t>
  </si>
  <si>
    <t>forfait</t>
  </si>
  <si>
    <t>assiette moyenne au réel</t>
  </si>
  <si>
    <t>assiette totale</t>
  </si>
  <si>
    <t>assiette totale moyenne</t>
  </si>
  <si>
    <t>indices</t>
  </si>
  <si>
    <t>effectifs des CE au réel</t>
  </si>
  <si>
    <t>effectifs</t>
  </si>
  <si>
    <t>Sylviculture</t>
  </si>
  <si>
    <t>Conchyliculture</t>
  </si>
  <si>
    <t>Changements de secteur dans le régime</t>
  </si>
  <si>
    <t>Hommes</t>
  </si>
  <si>
    <t>Femmes</t>
  </si>
  <si>
    <t xml:space="preserve">Evolution du nombre de chefs d'exploitation ou d'entreprise agricole par grand secteur d'activité (catégorie ATEXA) </t>
  </si>
  <si>
    <t>Ecart entrants  /     sortants</t>
  </si>
  <si>
    <t>élevage de bovins-lait</t>
  </si>
  <si>
    <t>élevage de bovins-viande</t>
  </si>
  <si>
    <t>élevage de bovins-mixte</t>
  </si>
  <si>
    <t>élevage d'ovins, de caprins</t>
  </si>
  <si>
    <t>élevage porcin</t>
  </si>
  <si>
    <t>élevage de volailles, de lapins</t>
  </si>
  <si>
    <t>cultures et élevages non spécialisés, polyculture, poly-élevage</t>
  </si>
  <si>
    <t>marais salants</t>
  </si>
  <si>
    <t>mandataires des sociétés ou caisses locales d'assurances mutuelles agricoles</t>
  </si>
  <si>
    <t>Chefs d'exploitation ou d'entreprise agricole</t>
  </si>
  <si>
    <t>Conjoints actifs</t>
  </si>
  <si>
    <t>Données pour Graphique 4</t>
  </si>
  <si>
    <t>total</t>
  </si>
  <si>
    <t>Données pour Graphique 5</t>
  </si>
  <si>
    <t>entreprises</t>
  </si>
  <si>
    <t>exploitations sans terre</t>
  </si>
  <si>
    <t>moins de 5 ha</t>
  </si>
  <si>
    <t>5 à moins de 10 ha</t>
  </si>
  <si>
    <t>10 à moins de 25 ha</t>
  </si>
  <si>
    <t>25 à moins de 50 ha</t>
  </si>
  <si>
    <t>50 à 100 ha</t>
  </si>
  <si>
    <t>plus de 100 ha</t>
  </si>
  <si>
    <t>Données pour Graphique 6 - Répartition des CE selon la superficie</t>
  </si>
  <si>
    <t>Données pour Graphique 7 - Répartition des exploitations et entreprises agricoles selon la superficie</t>
  </si>
  <si>
    <t>entrepreneurs</t>
  </si>
  <si>
    <t>exploitants sans terre</t>
  </si>
  <si>
    <t>Données pour Graphique 8 - Dispersion des tailles d'exploitations agricoles en ha</t>
  </si>
  <si>
    <t>1er décile</t>
  </si>
  <si>
    <t>9ème décile</t>
  </si>
  <si>
    <t>superficie en ha</t>
  </si>
  <si>
    <t>Maraîchage, floriculture</t>
  </si>
  <si>
    <t>Arboriculture fruitière</t>
  </si>
  <si>
    <t>Pépinière</t>
  </si>
  <si>
    <t>Autres cultures spécialisées</t>
  </si>
  <si>
    <t>Elevage bovins-lait</t>
  </si>
  <si>
    <t>Elevage bovins-viande</t>
  </si>
  <si>
    <t>Elevage bovins-mixte</t>
  </si>
  <si>
    <t>Elevage ovins, caprins</t>
  </si>
  <si>
    <t>Elevage porcin</t>
  </si>
  <si>
    <t>Elevage de chevaux</t>
  </si>
  <si>
    <t>Autres élevages de gros animaux</t>
  </si>
  <si>
    <t>Elevage de volailles, lapins</t>
  </si>
  <si>
    <t>Autres élevages de petits animaux</t>
  </si>
  <si>
    <t>Entraînement, dressage, haras, clubs hippiques</t>
  </si>
  <si>
    <t>Cultures et élevages non spécialisés</t>
  </si>
  <si>
    <t>Nom personnel</t>
  </si>
  <si>
    <t>GAEC</t>
  </si>
  <si>
    <t>EARL</t>
  </si>
  <si>
    <t>Autres sociétés</t>
  </si>
  <si>
    <t>total effectifs</t>
  </si>
  <si>
    <t>Chefs d'exploitation ou d'entreprise au réel</t>
  </si>
  <si>
    <t>réel</t>
  </si>
  <si>
    <t>assiette totale au réel</t>
  </si>
  <si>
    <t>Données pour Graphique 3</t>
  </si>
  <si>
    <t>exploitation de bois</t>
  </si>
  <si>
    <t>mandataires de sociétés ou caisses locales d'assurances mutuelles agricoles</t>
  </si>
  <si>
    <t>élevage ovins, caprins</t>
  </si>
  <si>
    <t>2A</t>
  </si>
  <si>
    <t>2B</t>
  </si>
  <si>
    <t>Tableau 4</t>
  </si>
  <si>
    <t>France métropolitaine</t>
  </si>
  <si>
    <t>Structure en %</t>
  </si>
  <si>
    <t>Inférieure à 600 SMIC (Assiette minimum vieillesse plafonnée AVA)</t>
  </si>
  <si>
    <t>Entre 600 et 800 SMIC (Assiette minimim AVI)</t>
  </si>
  <si>
    <t>Entre 800 et 1820 SMIC (Assiette minimum RCO)</t>
  </si>
  <si>
    <t>Supérieure à 1820 SMIC</t>
  </si>
  <si>
    <t>INFLATION (source : France inflation)</t>
  </si>
  <si>
    <t>inflateur cumulé</t>
  </si>
  <si>
    <r>
      <t xml:space="preserve">assiette totale REEL </t>
    </r>
    <r>
      <rPr>
        <b/>
        <sz val="10"/>
        <color theme="1"/>
        <rFont val="Arial"/>
        <family val="2"/>
      </rPr>
      <t>en euros constants</t>
    </r>
  </si>
  <si>
    <r>
      <t xml:space="preserve">assiette totale FORFAIT </t>
    </r>
    <r>
      <rPr>
        <b/>
        <sz val="10"/>
        <color theme="1"/>
        <rFont val="Arial"/>
        <family val="2"/>
      </rPr>
      <t>en euros constants</t>
    </r>
  </si>
  <si>
    <r>
      <t xml:space="preserve">assiette totale TOTAL </t>
    </r>
    <r>
      <rPr>
        <b/>
        <sz val="10"/>
        <color theme="1"/>
        <rFont val="Arial"/>
        <family val="2"/>
      </rPr>
      <t>en euros constants</t>
    </r>
  </si>
  <si>
    <t xml:space="preserve">Evolution du nombre de chefs d'exploitation ou d'entreprise agricole par grand secteur d'activité </t>
  </si>
  <si>
    <t>Effectifs 2016</t>
  </si>
  <si>
    <t>réel &amp; mixte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</si>
  <si>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</si>
  <si>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</si>
  <si>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</si>
  <si>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</si>
  <si>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</si>
  <si>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</si>
  <si>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</si>
  <si>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</si>
  <si>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</si>
  <si>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</si>
  <si>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</si>
  <si>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</si>
  <si>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</si>
  <si>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</si>
  <si>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</si>
  <si>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</si>
  <si>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</si>
  <si>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</si>
  <si>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</si>
  <si>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</si>
  <si>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</si>
  <si>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</si>
  <si>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</si>
  <si>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</si>
  <si>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</si>
  <si>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</si>
  <si>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</si>
  <si>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</si>
  <si>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</si>
  <si>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</si>
  <si>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</si>
  <si>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</si>
  <si>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</si>
  <si>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</si>
  <si>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</si>
  <si>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</si>
  <si>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</si>
  <si>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</si>
  <si>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</si>
  <si>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</si>
  <si>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</si>
  <si>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</si>
  <si>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</si>
  <si>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</si>
  <si>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</si>
  <si>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</si>
  <si>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</si>
  <si>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</si>
  <si>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</si>
  <si>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</si>
  <si>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</si>
  <si>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</si>
  <si>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</si>
  <si>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</si>
  <si>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</si>
  <si>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</si>
  <si>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</si>
  <si>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</si>
  <si>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</si>
  <si>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</si>
  <si>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</si>
  <si>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</si>
  <si>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</si>
  <si>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</si>
  <si>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</si>
  <si>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</si>
  <si>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</si>
  <si>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</si>
  <si>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</si>
  <si>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</si>
  <si>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</si>
  <si>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</si>
  <si>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</si>
  <si>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</si>
  <si>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</si>
  <si>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</si>
  <si>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</si>
  <si>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</si>
  <si>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</si>
  <si>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</si>
  <si>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</si>
  <si>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</si>
  <si>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</si>
  <si>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</si>
  <si>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</si>
  <si>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</si>
  <si>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</si>
  <si>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</si>
  <si>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</si>
  <si>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</si>
  <si>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</si>
  <si>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</si>
  <si>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</si>
  <si>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</si>
  <si>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</si>
  <si>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</si>
  <si>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</si>
  <si>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</si>
  <si>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</si>
  <si>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</si>
  <si>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</si>
  <si>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</si>
  <si>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</si>
  <si>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</si>
  <si>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</si>
  <si>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</si>
  <si>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</si>
  <si>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</si>
  <si>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</si>
  <si>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Tableau de bord</t>
  </si>
  <si>
    <t>de la population des chefs</t>
  </si>
  <si>
    <t>d’exploitation agricole ou des</t>
  </si>
  <si>
    <t>chefs d’entreprise agricole</t>
  </si>
  <si>
    <t>Nadia JOUBERT</t>
  </si>
  <si>
    <t>joubert.nadia@ccmsa.msa.fr</t>
  </si>
  <si>
    <t>Responsable : Marc PARMENTIER</t>
  </si>
  <si>
    <t>s : donnée confidentielle, en application des règles du secret statistique</t>
  </si>
  <si>
    <t>parmentier.marc@ccmsa.msa.fr</t>
  </si>
  <si>
    <t>assiette totale au forfait/micro-BA</t>
  </si>
  <si>
    <t>assiette moyenne au forfait/micro-BA</t>
  </si>
  <si>
    <t>effectifs des CE au forfait/micro-BA</t>
  </si>
  <si>
    <t>France</t>
  </si>
  <si>
    <t>Effectifs 2017</t>
  </si>
  <si>
    <t>(catégorie ATEXA) - Année 2017 - France métropolitaine</t>
  </si>
  <si>
    <t>Bovins viande, ovins caprins</t>
  </si>
  <si>
    <t>+607</t>
  </si>
  <si>
    <t>+10</t>
  </si>
  <si>
    <t>+40</t>
  </si>
  <si>
    <t>+536</t>
  </si>
  <si>
    <t>+74</t>
  </si>
  <si>
    <t>0 (soient 2 534 mouvements)</t>
  </si>
  <si>
    <t>Indice base 100 en 2007</t>
  </si>
  <si>
    <r>
      <t xml:space="preserve">assiette totale REEL </t>
    </r>
    <r>
      <rPr>
        <b/>
        <sz val="10"/>
        <color theme="1"/>
        <rFont val="Arial"/>
        <family val="2"/>
      </rPr>
      <t>en euros constants base 100 en 2007</t>
    </r>
  </si>
  <si>
    <r>
      <t xml:space="preserve">assiette totale FORFAIT </t>
    </r>
    <r>
      <rPr>
        <b/>
        <sz val="10"/>
        <color theme="1"/>
        <rFont val="Arial"/>
        <family val="2"/>
      </rPr>
      <t>en euros constants base 100 en 2007</t>
    </r>
  </si>
  <si>
    <r>
      <t xml:space="preserve">assiette totale TOTAL </t>
    </r>
    <r>
      <rPr>
        <b/>
        <sz val="10"/>
        <color theme="1"/>
        <rFont val="Arial"/>
        <family val="2"/>
      </rPr>
      <t>en euros constants base 100 en 2007</t>
    </r>
  </si>
  <si>
    <t>Graphique 14 : Assiettes déflatées</t>
  </si>
  <si>
    <t>Chefs d'exploitation ou d'entreprise au forfait/micro-BA</t>
  </si>
  <si>
    <t>forfait/micro-BA</t>
  </si>
  <si>
    <t>&lt;40</t>
  </si>
  <si>
    <t>&gt;=60</t>
  </si>
  <si>
    <t>femmes</t>
  </si>
  <si>
    <t>40-44</t>
  </si>
  <si>
    <t>45-49</t>
  </si>
  <si>
    <t>50-54</t>
  </si>
  <si>
    <t>55-59</t>
  </si>
  <si>
    <t>hommes</t>
  </si>
  <si>
    <r>
      <t xml:space="preserve">     Dont nombre de chefs d'exploitation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   </t>
    </r>
  </si>
  <si>
    <r>
      <t xml:space="preserve">Dont nombre de chefs d'entreprise </t>
    </r>
    <r>
      <rPr>
        <b/>
        <sz val="6"/>
        <rFont val="Arial"/>
        <family val="2"/>
      </rPr>
      <t>1</t>
    </r>
  </si>
  <si>
    <t xml:space="preserve">     Dont nombre d'exploitations agricoles</t>
  </si>
  <si>
    <t xml:space="preserve">     Dont nombre d'entreprises agricoles</t>
  </si>
  <si>
    <t>TRANCHE D'ASSIETTE DE COTISATIONS</t>
  </si>
  <si>
    <t>écart dans proportion de femmes</t>
  </si>
  <si>
    <t>écart dans proportion d'exploitations en sté</t>
  </si>
  <si>
    <t>écart dans proportion de chefs en sté</t>
  </si>
  <si>
    <t>écart dans proportion chefs au réel</t>
  </si>
  <si>
    <t>écart d'asb moyenne</t>
  </si>
  <si>
    <t>Données pour Graphiques 16 - % de CE au forfait/réel</t>
  </si>
  <si>
    <t>Données pour Graphiques 17 à 20</t>
  </si>
  <si>
    <t>Nombre d'exploitations ou d'entreprises agricoles en 2018</t>
  </si>
  <si>
    <t>Nombre d'exploitations ou d'entreprises agricoles en 2008</t>
  </si>
  <si>
    <t>Effectif en 2008</t>
  </si>
  <si>
    <t>Effectif en 2018</t>
  </si>
  <si>
    <t>Données pour Graphique 9 - Dispersion des tailles d'exploitations agricoles en ha en 2018</t>
  </si>
  <si>
    <t>Données pour Graphique 9 - Dispersion des tailles d'exploitations agricoles en ha en 2008</t>
  </si>
  <si>
    <t>2018-Effectifs</t>
  </si>
  <si>
    <t>2008-Effectifs</t>
  </si>
  <si>
    <t>Données pour Graphiques 10a et 10b - Evolution de la répartition des CE selon la forme juridique entre 2008 et 2018</t>
  </si>
  <si>
    <t>Données pour Graphiques 11a et 11b - Evolution de la répartition des exploitations et entreprises selon la forme juridique entre 2008 et 2018</t>
  </si>
  <si>
    <t>Données pour Graphique 1 pyramide des âges des CE en 2018</t>
  </si>
  <si>
    <t>Données pour Graphique  pyramide des âges des CE en 2008</t>
  </si>
  <si>
    <t>Effectifs 2018</t>
  </si>
  <si>
    <t>Evolution 2018/2017</t>
  </si>
  <si>
    <t>Répartition des chefs d'exploitation ou d'entreprise agricole par tranche d'assiette en 2017 et 2018</t>
  </si>
  <si>
    <t>0 (soient 2950 mouvements)</t>
  </si>
  <si>
    <t>Année 2018 - France métropolitaine</t>
  </si>
  <si>
    <t>Données pour Graphique 2 pyramide des âges des conjoints en 2018</t>
  </si>
  <si>
    <t>Données pour Graphique  pyramide des âges des conjoints en 2008</t>
  </si>
  <si>
    <t>Chefs d'exploitation, chefs d'entreprises, exploitations et entreprises par région en 2018</t>
  </si>
  <si>
    <t>Evolution de la population agricole non salariée depuis 2008</t>
  </si>
  <si>
    <t>Evolution des exploitations et entreprises agricoles dirigées par un non-salarié depuis 2008</t>
  </si>
  <si>
    <t>CE en 2018</t>
  </si>
  <si>
    <t>Nombre de femmes CE en 2018</t>
  </si>
  <si>
    <t>Nombre de femmes CE en 2008</t>
  </si>
  <si>
    <t>% de femmes CE en 2018</t>
  </si>
  <si>
    <t>CE en 2008</t>
  </si>
  <si>
    <t>% de femmes CE en 2008</t>
  </si>
  <si>
    <t>CE en société en 2018</t>
  </si>
  <si>
    <t>% de CE en société en 2018</t>
  </si>
  <si>
    <t>CE en société en 2008</t>
  </si>
  <si>
    <t>% de CE en société en 2008</t>
  </si>
  <si>
    <t>Nombre d'exploitations et d'entreprises en société en 2018</t>
  </si>
  <si>
    <t>Nombre d'exploitations et d'entreprises en société en 2008</t>
  </si>
  <si>
    <t>Nombre d'exploitations et entreprises en 2018</t>
  </si>
  <si>
    <t>% d'exploitations et d'entreprises en société en 2018</t>
  </si>
  <si>
    <t>Nombre de CE de moins de 35 ans en 2018</t>
  </si>
  <si>
    <t>% de CE de moins de 35 ans en 2018</t>
  </si>
  <si>
    <t>Nombre de CE au réel en 2018</t>
  </si>
  <si>
    <t>Nombre de CE au réel en 2008</t>
  </si>
  <si>
    <t>% de CE au réel en 2018</t>
  </si>
  <si>
    <t>Assiette brute en 2018</t>
  </si>
  <si>
    <t>Assiette brute moyenne en 2018</t>
  </si>
  <si>
    <t>Assiette brute en 2008</t>
  </si>
  <si>
    <t>Assiette brute moyenne en 2008</t>
  </si>
  <si>
    <t>% de CE au réel en 2008</t>
  </si>
  <si>
    <t>Nombre d'exploitations ou d'entreprises en 2018</t>
  </si>
  <si>
    <t>Pct CE moins de 35 ans en 2018</t>
  </si>
  <si>
    <t>Pct de femmes CE en 2018</t>
  </si>
  <si>
    <t>Pct de CE en société en 2018</t>
  </si>
  <si>
    <t>Exploitations et entreprises en société en 2018</t>
  </si>
  <si>
    <t>Pct d'exploitations et d'entreprises en société en 2018</t>
  </si>
  <si>
    <t>CE au réel en 2018</t>
  </si>
  <si>
    <t>Pct CE au réel en 2018</t>
  </si>
  <si>
    <t>Assiette brute 2018</t>
  </si>
  <si>
    <t>Assiette brute moyenne 2018</t>
  </si>
  <si>
    <t>Nombre de CE de moins de 35 ans en 2008</t>
  </si>
  <si>
    <t>% de CE de moins de 35 ans en 2008</t>
  </si>
  <si>
    <t>% d'exploitations et d'entreprises en société en 2008</t>
  </si>
  <si>
    <t>Nombre d'exploitations et entreprises en 2008</t>
  </si>
  <si>
    <t>Janvier 2020</t>
  </si>
  <si>
    <t>en 2018</t>
  </si>
  <si>
    <t>Direction des Statistiques, des Etudes et des Fonds</t>
  </si>
  <si>
    <t>Département Cotisations, tarification et fonds</t>
  </si>
  <si>
    <t>daou.macoura@ccmsa.msa.fr</t>
  </si>
  <si>
    <t>Auteure : Macoura DAOU</t>
  </si>
  <si>
    <r>
      <t>Directrice de la publication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: Nadia JOUBERT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</si>
</sst>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0;0"/>
    <numFmt numFmtId="167" formatCode="0.000"/>
    <numFmt numFmtId="168" formatCode="#,##0.0"/>
  </numFmts>
  <fonts count="3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48"/>
      <color rgb="FFFF0000"/>
      <name val="Arial"/>
      <family val="2"/>
    </font>
    <font>
      <sz val="10"/>
      <color theme="1"/>
      <name val="Times New Roman"/>
      <family val="1"/>
    </font>
    <font>
      <u/>
      <sz val="10"/>
      <color theme="10"/>
      <name val="Arial"/>
      <family val="2"/>
    </font>
    <font>
      <b/>
      <sz val="24"/>
      <color rgb="FF00B050"/>
      <name val="Arial"/>
      <family val="2"/>
    </font>
    <font>
      <i/>
      <sz val="10"/>
      <color theme="1"/>
      <name val="Arial"/>
      <family val="2"/>
    </font>
    <font>
      <b/>
      <sz val="6"/>
      <name val="Arial"/>
      <family val="2"/>
    </font>
    <font>
      <sz val="12"/>
      <color rgb="FF00B05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8F8A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/>
    <xf numFmtId="0" fontId="18" fillId="0" borderId="14" xfId="0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 vertical="center"/>
    </xf>
    <xf numFmtId="0" fontId="18" fillId="0" borderId="14" xfId="0" applyFont="1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/>
    <xf numFmtId="3" fontId="0" fillId="0" borderId="14" xfId="0" applyNumberFormat="1" applyBorder="1" applyAlignment="1">
      <alignment horizontal="center"/>
    </xf>
    <xf numFmtId="0" fontId="19" fillId="0" borderId="0" xfId="0" applyFont="1" applyFill="1" applyBorder="1"/>
    <xf numFmtId="165" fontId="0" fillId="0" borderId="14" xfId="0" applyNumberFormat="1" applyBorder="1"/>
    <xf numFmtId="3" fontId="0" fillId="0" borderId="14" xfId="0" applyNumberForma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 vertical="center"/>
    </xf>
    <xf numFmtId="0" fontId="22" fillId="0" borderId="16" xfId="42" applyFont="1" applyBorder="1" applyAlignment="1">
      <alignment horizontal="center"/>
    </xf>
    <xf numFmtId="0" fontId="20" fillId="0" borderId="14" xfId="42" applyFont="1" applyBorder="1" applyAlignment="1">
      <alignment wrapText="1"/>
    </xf>
    <xf numFmtId="49" fontId="21" fillId="0" borderId="16" xfId="42" applyNumberFormat="1" applyBorder="1" applyAlignment="1">
      <alignment horizontal="center"/>
    </xf>
    <xf numFmtId="165" fontId="0" fillId="0" borderId="0" xfId="0" applyNumberFormat="1" applyBorder="1"/>
    <xf numFmtId="1" fontId="0" fillId="0" borderId="14" xfId="0" applyNumberFormat="1" applyBorder="1"/>
    <xf numFmtId="0" fontId="0" fillId="0" borderId="14" xfId="0" applyFill="1" applyBorder="1"/>
    <xf numFmtId="0" fontId="0" fillId="0" borderId="14" xfId="0" applyBorder="1" applyAlignment="1">
      <alignment vertical="center" wrapText="1"/>
    </xf>
    <xf numFmtId="0" fontId="16" fillId="3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23" fillId="0" borderId="0" xfId="0" applyFont="1"/>
    <xf numFmtId="0" fontId="0" fillId="0" borderId="14" xfId="0" applyBorder="1" applyAlignment="1">
      <alignment vertical="center"/>
    </xf>
    <xf numFmtId="0" fontId="21" fillId="0" borderId="14" xfId="42" applyBorder="1" applyAlignment="1">
      <alignment horizontal="center" vertical="center"/>
    </xf>
    <xf numFmtId="49" fontId="21" fillId="0" borderId="16" xfId="42" applyNumberFormat="1" applyBorder="1" applyAlignment="1">
      <alignment horizontal="center" vertical="center"/>
    </xf>
    <xf numFmtId="0" fontId="22" fillId="0" borderId="14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3" fontId="0" fillId="0" borderId="0" xfId="0" applyNumberFormat="1" applyBorder="1"/>
    <xf numFmtId="0" fontId="0" fillId="0" borderId="0" xfId="0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/>
    <xf numFmtId="0" fontId="0" fillId="0" borderId="14" xfId="0" applyFont="1" applyBorder="1" applyAlignment="1">
      <alignment horizontal="center"/>
    </xf>
    <xf numFmtId="0" fontId="0" fillId="0" borderId="14" xfId="0" applyFont="1" applyBorder="1"/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/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/>
    </xf>
    <xf numFmtId="0" fontId="0" fillId="0" borderId="0" xfId="0" applyAlignment="1"/>
    <xf numFmtId="164" fontId="0" fillId="0" borderId="14" xfId="0" applyNumberFormat="1" applyFont="1" applyBorder="1"/>
    <xf numFmtId="0" fontId="16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0" fillId="0" borderId="0" xfId="0" applyFont="1" applyFill="1" applyBorder="1"/>
    <xf numFmtId="0" fontId="0" fillId="0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NumberFormat="1"/>
    <xf numFmtId="164" fontId="0" fillId="0" borderId="0" xfId="0" applyNumberFormat="1" applyFill="1" applyBorder="1"/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16" xfId="0" applyFill="1" applyBorder="1"/>
    <xf numFmtId="0" fontId="0" fillId="0" borderId="14" xfId="0" applyNumberFormat="1" applyBorder="1"/>
    <xf numFmtId="0" fontId="0" fillId="0" borderId="0" xfId="0" applyNumberFormat="1" applyBorder="1"/>
    <xf numFmtId="0" fontId="18" fillId="0" borderId="18" xfId="0" applyFont="1" applyBorder="1" applyAlignment="1">
      <alignment horizontal="center" vertical="top" wrapText="1"/>
    </xf>
    <xf numFmtId="3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4" fontId="0" fillId="0" borderId="0" xfId="0" applyNumberFormat="1" applyFont="1"/>
    <xf numFmtId="167" fontId="0" fillId="0" borderId="0" xfId="0" applyNumberFormat="1" applyBorder="1"/>
    <xf numFmtId="0" fontId="0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64" fontId="1" fillId="0" borderId="13" xfId="0" applyNumberFormat="1" applyFont="1" applyBorder="1" applyAlignment="1">
      <alignment horizontal="right" vertical="center"/>
    </xf>
    <xf numFmtId="166" fontId="0" fillId="0" borderId="0" xfId="0" applyNumberFormat="1" applyBorder="1"/>
    <xf numFmtId="165" fontId="24" fillId="0" borderId="14" xfId="0" applyNumberFormat="1" applyFont="1" applyBorder="1"/>
    <xf numFmtId="0" fontId="24" fillId="0" borderId="14" xfId="0" applyFont="1" applyBorder="1"/>
    <xf numFmtId="0" fontId="24" fillId="0" borderId="14" xfId="0" applyFont="1" applyFill="1" applyBorder="1"/>
    <xf numFmtId="0" fontId="24" fillId="0" borderId="14" xfId="0" applyNumberFormat="1" applyFont="1" applyBorder="1"/>
    <xf numFmtId="0" fontId="18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0" fontId="16" fillId="0" borderId="0" xfId="0" applyFont="1" applyFill="1" applyBorder="1"/>
    <xf numFmtId="0" fontId="0" fillId="0" borderId="0" xfId="0" applyNumberFormat="1" applyFill="1" applyBorder="1"/>
    <xf numFmtId="165" fontId="24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22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 wrapText="1"/>
    </xf>
    <xf numFmtId="10" fontId="26" fillId="0" borderId="22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 wrapText="1"/>
    </xf>
    <xf numFmtId="10" fontId="23" fillId="0" borderId="22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 wrapText="1"/>
    </xf>
    <xf numFmtId="10" fontId="28" fillId="0" borderId="22" xfId="0" applyNumberFormat="1" applyFont="1" applyBorder="1" applyAlignment="1">
      <alignment horizontal="righ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0" fontId="27" fillId="0" borderId="22" xfId="0" applyNumberFormat="1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1" fontId="0" fillId="35" borderId="14" xfId="0" applyNumberFormat="1" applyFill="1" applyBorder="1" applyAlignment="1">
      <alignment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Border="1"/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4" xfId="0" applyNumberFormat="1" applyFont="1" applyBorder="1"/>
    <xf numFmtId="3" fontId="0" fillId="0" borderId="0" xfId="0" applyNumberFormat="1" applyFont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Border="1"/>
    <xf numFmtId="165" fontId="0" fillId="0" borderId="0" xfId="0" applyNumberFormat="1" applyFill="1" applyBorder="1"/>
    <xf numFmtId="1" fontId="24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22" fillId="0" borderId="16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6" fillId="0" borderId="0" xfId="0" quotePrefix="1" applyFont="1" applyAlignment="1">
      <alignment horizontal="center"/>
    </xf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0" xfId="0" applyNumberFormat="1" applyFont="1" applyAlignment="1"/>
    <xf numFmtId="0" fontId="33" fillId="0" borderId="0" xfId="0" applyFont="1" applyBorder="1" applyAlignment="1">
      <alignment horizontal="left" vertical="center"/>
    </xf>
    <xf numFmtId="3" fontId="0" fillId="0" borderId="14" xfId="0" applyNumberFormat="1" applyBorder="1" applyAlignment="1">
      <alignment horizontal="right" vertical="center"/>
    </xf>
    <xf numFmtId="0" fontId="16" fillId="33" borderId="0" xfId="0" applyFont="1" applyFill="1" applyAlignment="1"/>
    <xf numFmtId="0" fontId="0" fillId="0" borderId="0" xfId="0" applyAlignment="1"/>
    <xf numFmtId="0" fontId="16" fillId="0" borderId="14" xfId="0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 wrapText="1"/>
    </xf>
    <xf numFmtId="0" fontId="23" fillId="0" borderId="22" xfId="0" quotePrefix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/>
    </xf>
    <xf numFmtId="164" fontId="0" fillId="0" borderId="13" xfId="0" quotePrefix="1" applyNumberFormat="1" applyFont="1" applyBorder="1" applyAlignment="1">
      <alignment horizontal="right" vertical="center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3" fontId="0" fillId="35" borderId="0" xfId="0" applyNumberFormat="1" applyFill="1" applyAlignment="1">
      <alignment horizontal="center" vertical="center" wrapText="1"/>
    </xf>
    <xf numFmtId="165" fontId="0" fillId="0" borderId="26" xfId="0" applyNumberFormat="1" applyBorder="1" applyAlignment="1">
      <alignment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0" fontId="0" fillId="0" borderId="0" xfId="0" applyAlignment="1"/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22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 wrapText="1"/>
    </xf>
    <xf numFmtId="0" fontId="19" fillId="0" borderId="22" xfId="0" quotePrefix="1" applyFont="1" applyBorder="1" applyAlignment="1">
      <alignment horizontal="right" vertical="center" wrapText="1"/>
    </xf>
    <xf numFmtId="3" fontId="19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22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horizontal="right" vertical="center" wrapText="1"/>
    </xf>
    <xf numFmtId="0" fontId="0" fillId="37" borderId="0" xfId="0" applyFill="1" applyAlignment="1">
      <alignment horizontal="center" vertical="center" wrapText="1"/>
    </xf>
    <xf numFmtId="0" fontId="0" fillId="0" borderId="0" xfId="44" applyNumberFormat="1" applyFont="1"/>
    <xf numFmtId="164" fontId="0" fillId="0" borderId="14" xfId="44" applyNumberFormat="1" applyFont="1" applyBorder="1"/>
    <xf numFmtId="164" fontId="1" fillId="0" borderId="27" xfId="0" applyNumberFormat="1" applyFont="1" applyBorder="1" applyAlignment="1">
      <alignment horizontal="right" vertical="center"/>
    </xf>
    <xf numFmtId="164" fontId="0" fillId="0" borderId="10" xfId="44" applyNumberFormat="1" applyFont="1" applyBorder="1" applyAlignment="1">
      <alignment horizontal="right" vertical="center"/>
    </xf>
    <xf numFmtId="3" fontId="19" fillId="0" borderId="22" xfId="0" applyNumberFormat="1" applyFont="1" applyBorder="1" applyAlignment="1">
      <alignment vertical="center"/>
    </xf>
    <xf numFmtId="164" fontId="0" fillId="0" borderId="0" xfId="44" applyNumberFormat="1" applyFont="1"/>
    <xf numFmtId="3" fontId="0" fillId="0" borderId="10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16" xfId="0" applyBorder="1"/>
    <xf numFmtId="165" fontId="0" fillId="0" borderId="16" xfId="0" applyNumberFormat="1" applyBorder="1"/>
    <xf numFmtId="0" fontId="0" fillId="0" borderId="34" xfId="0" applyBorder="1"/>
    <xf numFmtId="9" fontId="0" fillId="0" borderId="0" xfId="44" applyFont="1"/>
    <xf numFmtId="0" fontId="16" fillId="33" borderId="0" xfId="0" applyFont="1" applyFill="1" applyAlignment="1"/>
    <xf numFmtId="0" fontId="0" fillId="0" borderId="0" xfId="0" applyAlignment="1"/>
    <xf numFmtId="3" fontId="0" fillId="0" borderId="32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9" fontId="0" fillId="0" borderId="10" xfId="44" applyFont="1" applyBorder="1" applyAlignment="1">
      <alignment horizontal="right" vertical="center"/>
    </xf>
    <xf numFmtId="0" fontId="16" fillId="34" borderId="1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8" xfId="0" applyNumberFormat="1" applyFon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5" fillId="34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3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right" vertical="center" wrapText="1"/>
    </xf>
    <xf numFmtId="0" fontId="16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9" fillId="0" borderId="0" xfId="0" applyFont="1" applyFill="1" applyBorder="1" applyAlignment="1"/>
    <xf numFmtId="0" fontId="0" fillId="0" borderId="25" xfId="0" applyBorder="1" applyAlignment="1">
      <alignment vertical="center"/>
    </xf>
    <xf numFmtId="0" fontId="23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3" fontId="2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5" fillId="34" borderId="22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0" fontId="23" fillId="0" borderId="2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8" borderId="0" xfId="0" applyFill="1"/>
    <xf numFmtId="0" fontId="0" fillId="0" borderId="35" xfId="0" applyBorder="1"/>
    <xf numFmtId="0" fontId="0" fillId="0" borderId="36" xfId="0" applyBorder="1"/>
    <xf numFmtId="0" fontId="35" fillId="0" borderId="37" xfId="0" quotePrefix="1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32" fillId="0" borderId="3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23" fillId="0" borderId="38" xfId="0" applyFont="1" applyBorder="1"/>
    <xf numFmtId="0" fontId="36" fillId="0" borderId="38" xfId="0" applyFont="1" applyBorder="1" applyAlignment="1">
      <alignment vertical="center"/>
    </xf>
    <xf numFmtId="0" fontId="38" fillId="0" borderId="38" xfId="43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0" fillId="0" borderId="41" xfId="0" applyBorder="1"/>
    <xf numFmtId="0" fontId="0" fillId="0" borderId="42" xfId="0" applyBorder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rmal_Correspondance DEPT REGION" xfId="42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06600"/>
      <color rgb="FF99FF99"/>
      <color rgb="FF92D050"/>
      <color rgb="FFA8F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chartsheet" Target="chartsheets/sheet22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7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hartsheet" Target="chartsheets/sheet2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chartsheet" Target="chartsheets/sheet20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9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8.xml"/><Relationship Id="rId27" Type="http://schemas.openxmlformats.org/officeDocument/2006/relationships/chartsheet" Target="chartsheets/sheet2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78769101787359E-2"/>
          <c:y val="1.7461583216681932E-2"/>
          <c:w val="0.93570011311488133"/>
          <c:h val="0.921812865641451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Tableaux!$B$32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cat>
            <c:numRef>
              <c:f>Tableaux!$A$33:$A$108</c:f>
              <c:numCache>
                <c:formatCode>General</c:formatCode>
                <c:ptCount val="7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</c:numCache>
            </c:numRef>
          </c:cat>
          <c:val>
            <c:numRef>
              <c:f>Tableaux!$B$33:$B$108</c:f>
              <c:numCache>
                <c:formatCode>General</c:formatCode>
                <c:ptCount val="76"/>
                <c:pt idx="0">
                  <c:v>0</c:v>
                </c:pt>
                <c:pt idx="1">
                  <c:v>-65</c:v>
                </c:pt>
                <c:pt idx="2">
                  <c:v>-245</c:v>
                </c:pt>
                <c:pt idx="3">
                  <c:v>-523</c:v>
                </c:pt>
                <c:pt idx="4">
                  <c:v>-946</c:v>
                </c:pt>
                <c:pt idx="5">
                  <c:v>-1317</c:v>
                </c:pt>
                <c:pt idx="6">
                  <c:v>-1739</c:v>
                </c:pt>
                <c:pt idx="7">
                  <c:v>-2112</c:v>
                </c:pt>
                <c:pt idx="8">
                  <c:v>-2622</c:v>
                </c:pt>
                <c:pt idx="9">
                  <c:v>-3013</c:v>
                </c:pt>
                <c:pt idx="10">
                  <c:v>-3563</c:v>
                </c:pt>
                <c:pt idx="11">
                  <c:v>-3906</c:v>
                </c:pt>
                <c:pt idx="12">
                  <c:v>-4536</c:v>
                </c:pt>
                <c:pt idx="13">
                  <c:v>-4927</c:v>
                </c:pt>
                <c:pt idx="14">
                  <c:v>-5310</c:v>
                </c:pt>
                <c:pt idx="15">
                  <c:v>-5720</c:v>
                </c:pt>
                <c:pt idx="16">
                  <c:v>-6227</c:v>
                </c:pt>
                <c:pt idx="17">
                  <c:v>-6410</c:v>
                </c:pt>
                <c:pt idx="18">
                  <c:v>-6794</c:v>
                </c:pt>
                <c:pt idx="19">
                  <c:v>-7024</c:v>
                </c:pt>
                <c:pt idx="20">
                  <c:v>-7181</c:v>
                </c:pt>
                <c:pt idx="21">
                  <c:v>-6931</c:v>
                </c:pt>
                <c:pt idx="22">
                  <c:v>-6886</c:v>
                </c:pt>
                <c:pt idx="23">
                  <c:v>-7125</c:v>
                </c:pt>
                <c:pt idx="24">
                  <c:v>-7178</c:v>
                </c:pt>
                <c:pt idx="25">
                  <c:v>-7622</c:v>
                </c:pt>
                <c:pt idx="26">
                  <c:v>-8213</c:v>
                </c:pt>
                <c:pt idx="27">
                  <c:v>-8951</c:v>
                </c:pt>
                <c:pt idx="28">
                  <c:v>-9328</c:v>
                </c:pt>
                <c:pt idx="29">
                  <c:v>-9783</c:v>
                </c:pt>
                <c:pt idx="30">
                  <c:v>-9997</c:v>
                </c:pt>
                <c:pt idx="31">
                  <c:v>-10314</c:v>
                </c:pt>
                <c:pt idx="32">
                  <c:v>-10475</c:v>
                </c:pt>
                <c:pt idx="33">
                  <c:v>-11062</c:v>
                </c:pt>
                <c:pt idx="34">
                  <c:v>-11894</c:v>
                </c:pt>
                <c:pt idx="35">
                  <c:v>-12303</c:v>
                </c:pt>
                <c:pt idx="36">
                  <c:v>-12915</c:v>
                </c:pt>
                <c:pt idx="37">
                  <c:v>-12926</c:v>
                </c:pt>
                <c:pt idx="38">
                  <c:v>-12910</c:v>
                </c:pt>
                <c:pt idx="39">
                  <c:v>-13086</c:v>
                </c:pt>
                <c:pt idx="40">
                  <c:v>-12814</c:v>
                </c:pt>
                <c:pt idx="41">
                  <c:v>-12559</c:v>
                </c:pt>
                <c:pt idx="42">
                  <c:v>-11584</c:v>
                </c:pt>
                <c:pt idx="43">
                  <c:v>-8411</c:v>
                </c:pt>
                <c:pt idx="44">
                  <c:v>-6744</c:v>
                </c:pt>
                <c:pt idx="45">
                  <c:v>-4566</c:v>
                </c:pt>
                <c:pt idx="46">
                  <c:v>-3603</c:v>
                </c:pt>
                <c:pt idx="47">
                  <c:v>-3001</c:v>
                </c:pt>
                <c:pt idx="48">
                  <c:v>-2312</c:v>
                </c:pt>
                <c:pt idx="49">
                  <c:v>-1748</c:v>
                </c:pt>
                <c:pt idx="50">
                  <c:v>-1491</c:v>
                </c:pt>
                <c:pt idx="51">
                  <c:v>-1310</c:v>
                </c:pt>
                <c:pt idx="52">
                  <c:v>-1073</c:v>
                </c:pt>
                <c:pt idx="53">
                  <c:v>-954</c:v>
                </c:pt>
                <c:pt idx="54">
                  <c:v>-662</c:v>
                </c:pt>
                <c:pt idx="55">
                  <c:v>-445</c:v>
                </c:pt>
                <c:pt idx="56">
                  <c:v>-374</c:v>
                </c:pt>
                <c:pt idx="57">
                  <c:v>-330</c:v>
                </c:pt>
                <c:pt idx="58">
                  <c:v>-282</c:v>
                </c:pt>
                <c:pt idx="59">
                  <c:v>-209</c:v>
                </c:pt>
                <c:pt idx="60">
                  <c:v>-185</c:v>
                </c:pt>
                <c:pt idx="61">
                  <c:v>-171</c:v>
                </c:pt>
                <c:pt idx="62">
                  <c:v>-153</c:v>
                </c:pt>
                <c:pt idx="63">
                  <c:v>-113</c:v>
                </c:pt>
                <c:pt idx="64">
                  <c:v>-107</c:v>
                </c:pt>
                <c:pt idx="65">
                  <c:v>-105</c:v>
                </c:pt>
                <c:pt idx="66">
                  <c:v>-96</c:v>
                </c:pt>
                <c:pt idx="67">
                  <c:v>-79</c:v>
                </c:pt>
                <c:pt idx="68">
                  <c:v>-77</c:v>
                </c:pt>
                <c:pt idx="69">
                  <c:v>-57</c:v>
                </c:pt>
                <c:pt idx="70">
                  <c:v>-34</c:v>
                </c:pt>
                <c:pt idx="71">
                  <c:v>-33</c:v>
                </c:pt>
                <c:pt idx="72">
                  <c:v>-30</c:v>
                </c:pt>
                <c:pt idx="73">
                  <c:v>-17</c:v>
                </c:pt>
                <c:pt idx="74">
                  <c:v>-23</c:v>
                </c:pt>
                <c:pt idx="75">
                  <c:v>-14</c:v>
                </c:pt>
              </c:numCache>
            </c:numRef>
          </c:val>
        </c:ser>
        <c:ser>
          <c:idx val="1"/>
          <c:order val="1"/>
          <c:tx>
            <c:strRef>
              <c:f>Tableaux!$C$32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cat>
            <c:numRef>
              <c:f>Tableaux!$A$33:$A$108</c:f>
              <c:numCache>
                <c:formatCode>General</c:formatCode>
                <c:ptCount val="7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</c:numCache>
            </c:numRef>
          </c:cat>
          <c:val>
            <c:numRef>
              <c:f>Tableaux!$C$33:$C$108</c:f>
              <c:numCache>
                <c:formatCode>General</c:formatCode>
                <c:ptCount val="76"/>
                <c:pt idx="0">
                  <c:v>1</c:v>
                </c:pt>
                <c:pt idx="1">
                  <c:v>11</c:v>
                </c:pt>
                <c:pt idx="2">
                  <c:v>23</c:v>
                </c:pt>
                <c:pt idx="3">
                  <c:v>56</c:v>
                </c:pt>
                <c:pt idx="4">
                  <c:v>133</c:v>
                </c:pt>
                <c:pt idx="5">
                  <c:v>176</c:v>
                </c:pt>
                <c:pt idx="6">
                  <c:v>234</c:v>
                </c:pt>
                <c:pt idx="7">
                  <c:v>320</c:v>
                </c:pt>
                <c:pt idx="8">
                  <c:v>437</c:v>
                </c:pt>
                <c:pt idx="9">
                  <c:v>579</c:v>
                </c:pt>
                <c:pt idx="10">
                  <c:v>673</c:v>
                </c:pt>
                <c:pt idx="11">
                  <c:v>811</c:v>
                </c:pt>
                <c:pt idx="12">
                  <c:v>904</c:v>
                </c:pt>
                <c:pt idx="13">
                  <c:v>977</c:v>
                </c:pt>
                <c:pt idx="14">
                  <c:v>1109</c:v>
                </c:pt>
                <c:pt idx="15">
                  <c:v>1225</c:v>
                </c:pt>
                <c:pt idx="16">
                  <c:v>1347</c:v>
                </c:pt>
                <c:pt idx="17">
                  <c:v>1437</c:v>
                </c:pt>
                <c:pt idx="18">
                  <c:v>1620</c:v>
                </c:pt>
                <c:pt idx="19">
                  <c:v>1680</c:v>
                </c:pt>
                <c:pt idx="20">
                  <c:v>1811</c:v>
                </c:pt>
                <c:pt idx="21">
                  <c:v>1851</c:v>
                </c:pt>
                <c:pt idx="22">
                  <c:v>1935</c:v>
                </c:pt>
                <c:pt idx="23">
                  <c:v>1944</c:v>
                </c:pt>
                <c:pt idx="24">
                  <c:v>2058</c:v>
                </c:pt>
                <c:pt idx="25">
                  <c:v>2119</c:v>
                </c:pt>
                <c:pt idx="26">
                  <c:v>2356</c:v>
                </c:pt>
                <c:pt idx="27">
                  <c:v>2507</c:v>
                </c:pt>
                <c:pt idx="28">
                  <c:v>2730</c:v>
                </c:pt>
                <c:pt idx="29">
                  <c:v>2840</c:v>
                </c:pt>
                <c:pt idx="30">
                  <c:v>2930</c:v>
                </c:pt>
                <c:pt idx="31">
                  <c:v>3037</c:v>
                </c:pt>
                <c:pt idx="32">
                  <c:v>3162</c:v>
                </c:pt>
                <c:pt idx="33">
                  <c:v>3384</c:v>
                </c:pt>
                <c:pt idx="34">
                  <c:v>3567</c:v>
                </c:pt>
                <c:pt idx="35">
                  <c:v>3842</c:v>
                </c:pt>
                <c:pt idx="36">
                  <c:v>4198</c:v>
                </c:pt>
                <c:pt idx="37">
                  <c:v>4091</c:v>
                </c:pt>
                <c:pt idx="38">
                  <c:v>4253</c:v>
                </c:pt>
                <c:pt idx="39">
                  <c:v>4574</c:v>
                </c:pt>
                <c:pt idx="40">
                  <c:v>4536</c:v>
                </c:pt>
                <c:pt idx="41">
                  <c:v>4631</c:v>
                </c:pt>
                <c:pt idx="42">
                  <c:v>4563</c:v>
                </c:pt>
                <c:pt idx="43">
                  <c:v>3883</c:v>
                </c:pt>
                <c:pt idx="44">
                  <c:v>3293</c:v>
                </c:pt>
                <c:pt idx="45">
                  <c:v>2180</c:v>
                </c:pt>
                <c:pt idx="46">
                  <c:v>1906</c:v>
                </c:pt>
                <c:pt idx="47">
                  <c:v>1669</c:v>
                </c:pt>
                <c:pt idx="48">
                  <c:v>1408</c:v>
                </c:pt>
                <c:pt idx="49">
                  <c:v>1082</c:v>
                </c:pt>
                <c:pt idx="50">
                  <c:v>910</c:v>
                </c:pt>
                <c:pt idx="51">
                  <c:v>871</c:v>
                </c:pt>
                <c:pt idx="52">
                  <c:v>783</c:v>
                </c:pt>
                <c:pt idx="53">
                  <c:v>630</c:v>
                </c:pt>
                <c:pt idx="54">
                  <c:v>547</c:v>
                </c:pt>
                <c:pt idx="55">
                  <c:v>345</c:v>
                </c:pt>
                <c:pt idx="56">
                  <c:v>291</c:v>
                </c:pt>
                <c:pt idx="57">
                  <c:v>265</c:v>
                </c:pt>
                <c:pt idx="58">
                  <c:v>214</c:v>
                </c:pt>
                <c:pt idx="59">
                  <c:v>181</c:v>
                </c:pt>
                <c:pt idx="60">
                  <c:v>148</c:v>
                </c:pt>
                <c:pt idx="61">
                  <c:v>175</c:v>
                </c:pt>
                <c:pt idx="62">
                  <c:v>150</c:v>
                </c:pt>
                <c:pt idx="63">
                  <c:v>133</c:v>
                </c:pt>
                <c:pt idx="64">
                  <c:v>131</c:v>
                </c:pt>
                <c:pt idx="65">
                  <c:v>100</c:v>
                </c:pt>
                <c:pt idx="66">
                  <c:v>105</c:v>
                </c:pt>
                <c:pt idx="67">
                  <c:v>96</c:v>
                </c:pt>
                <c:pt idx="68">
                  <c:v>69</c:v>
                </c:pt>
                <c:pt idx="69">
                  <c:v>68</c:v>
                </c:pt>
                <c:pt idx="70">
                  <c:v>58</c:v>
                </c:pt>
                <c:pt idx="71">
                  <c:v>49</c:v>
                </c:pt>
                <c:pt idx="72">
                  <c:v>45</c:v>
                </c:pt>
                <c:pt idx="73">
                  <c:v>38</c:v>
                </c:pt>
                <c:pt idx="74">
                  <c:v>27</c:v>
                </c:pt>
                <c:pt idx="7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41288"/>
        <c:axId val="158841680"/>
      </c:barChart>
      <c:catAx>
        <c:axId val="158841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158841680"/>
        <c:crosses val="autoZero"/>
        <c:auto val="1"/>
        <c:lblAlgn val="ctr"/>
        <c:lblOffset val="100"/>
        <c:noMultiLvlLbl val="0"/>
      </c:catAx>
      <c:valAx>
        <c:axId val="158841680"/>
        <c:scaling>
          <c:orientation val="minMax"/>
          <c:max val="5000"/>
          <c:min val="-14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5884128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Tableaux!$B$294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8.1863558372530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8802549053185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1863558372530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64392639542183E-3"/>
                  <c:y val="-3.1337581755309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15141116337363E-2"/>
                  <c:y val="-1.46242048191443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931779186265489E-3"/>
                  <c:y val="-1.4624204819144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Tableaux!$A$295:$A$302</c:f>
              <c:strCache>
                <c:ptCount val="8"/>
                <c:pt idx="0">
                  <c:v>entreprises</c:v>
                </c:pt>
                <c:pt idx="1">
                  <c:v>exploitations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Tableaux!$B$295:$B$302</c:f>
              <c:numCache>
                <c:formatCode>0.0%</c:formatCode>
                <c:ptCount val="8"/>
                <c:pt idx="0">
                  <c:v>7.1596308885013657E-2</c:v>
                </c:pt>
                <c:pt idx="1">
                  <c:v>4.4368698922745163E-2</c:v>
                </c:pt>
                <c:pt idx="2">
                  <c:v>6.5908998232160287E-2</c:v>
                </c:pt>
                <c:pt idx="3">
                  <c:v>5.1557593914985378E-2</c:v>
                </c:pt>
                <c:pt idx="4">
                  <c:v>0.17451960095276245</c:v>
                </c:pt>
                <c:pt idx="5">
                  <c:v>0.23622128459820627</c:v>
                </c:pt>
                <c:pt idx="6">
                  <c:v>0.24377478153866819</c:v>
                </c:pt>
                <c:pt idx="7">
                  <c:v>0.11205273295545859</c:v>
                </c:pt>
              </c:numCache>
            </c:numRef>
          </c:val>
        </c:ser>
        <c:ser>
          <c:idx val="1"/>
          <c:order val="1"/>
          <c:tx>
            <c:strRef>
              <c:f>Tableaux!$C$294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29808932872267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931779186265489E-3"/>
                  <c:y val="2.0891721170206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01496953590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9151411163374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45757055816873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63558372530978E-3"/>
                  <c:y val="-1.46242048191443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Tableaux!$A$295:$A$302</c:f>
              <c:strCache>
                <c:ptCount val="8"/>
                <c:pt idx="0">
                  <c:v>entreprises</c:v>
                </c:pt>
                <c:pt idx="1">
                  <c:v>exploitations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Tableaux!$C$295:$C$302</c:f>
              <c:numCache>
                <c:formatCode>0.0%</c:formatCode>
                <c:ptCount val="8"/>
                <c:pt idx="0">
                  <c:v>9.5968949483804869E-2</c:v>
                </c:pt>
                <c:pt idx="1">
                  <c:v>3.9972754804498835E-2</c:v>
                </c:pt>
                <c:pt idx="2">
                  <c:v>7.8645170732805691E-2</c:v>
                </c:pt>
                <c:pt idx="3">
                  <c:v>5.1180437499296356E-2</c:v>
                </c:pt>
                <c:pt idx="4">
                  <c:v>0.14718879119147069</c:v>
                </c:pt>
                <c:pt idx="5">
                  <c:v>0.20058993729101696</c:v>
                </c:pt>
                <c:pt idx="6">
                  <c:v>0.24156749940893688</c:v>
                </c:pt>
                <c:pt idx="7">
                  <c:v>0.14488645958816973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104632"/>
        <c:axId val="162105808"/>
      </c:barChart>
      <c:catAx>
        <c:axId val="162104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5808"/>
        <c:crosses val="autoZero"/>
        <c:auto val="1"/>
        <c:lblAlgn val="ctr"/>
        <c:lblOffset val="100"/>
        <c:noMultiLvlLbl val="0"/>
      </c:catAx>
      <c:valAx>
        <c:axId val="1621058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4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Tableaux!$A$309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dLbls>
            <c:dLbl>
              <c:idx val="0"/>
              <c:layout>
                <c:manualLayout>
                  <c:x val="8.2955224472159028E-2"/>
                  <c:y val="-2.150435694457772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483918885094497E-2"/>
                  <c:y val="1.8825396348256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Tableaux!$B$308:$C$308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Tableaux!$B$309:$C$309</c:f>
              <c:numCache>
                <c:formatCode>General</c:formatCode>
                <c:ptCount val="2"/>
                <c:pt idx="0">
                  <c:v>18.5</c:v>
                </c:pt>
                <c:pt idx="1">
                  <c:v>17.600000000000001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Tableaux!$A$310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dLbls>
            <c:dLbl>
              <c:idx val="0"/>
              <c:layout>
                <c:manualLayout>
                  <c:x val="1.6173739370265651E-3"/>
                  <c:y val="1.0272872451911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530267305588784E-3"/>
                  <c:y val="3.98012283909703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Tableaux!$B$308:$C$308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Tableaux!$B$310:$C$310</c:f>
              <c:numCache>
                <c:formatCode>General</c:formatCode>
                <c:ptCount val="2"/>
                <c:pt idx="0">
                  <c:v>5.3</c:v>
                </c:pt>
                <c:pt idx="1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Tableaux!$A$311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Tableaux!$B$308:$C$308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Tableaux!$B$311:$C$311</c:f>
              <c:numCache>
                <c:formatCode>General</c:formatCode>
                <c:ptCount val="2"/>
                <c:pt idx="0">
                  <c:v>40.299999999999997</c:v>
                </c:pt>
                <c:pt idx="1">
                  <c:v>43.8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Tableaux!$A$312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Tableaux!$B$308:$C$308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Tableaux!$B$312:$C$312</c:f>
              <c:numCache>
                <c:formatCode>General</c:formatCode>
                <c:ptCount val="2"/>
                <c:pt idx="0">
                  <c:v>108.1</c:v>
                </c:pt>
                <c:pt idx="1">
                  <c:v>122.2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Tableaux!$A$313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dLbls>
            <c:dLbl>
              <c:idx val="0"/>
              <c:layout>
                <c:manualLayout>
                  <c:x val="8.0219571678626714E-2"/>
                  <c:y val="-2.31262677371718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554269966280288E-2"/>
                  <c:y val="1.8825396348256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Tableaux!$B$308:$C$308</c:f>
              <c:numCache>
                <c:formatCode>General</c:formatCode>
                <c:ptCount val="2"/>
                <c:pt idx="0">
                  <c:v>2008</c:v>
                </c:pt>
                <c:pt idx="1">
                  <c:v>2018</c:v>
                </c:pt>
              </c:numCache>
            </c:numRef>
          </c:cat>
          <c:val>
            <c:numRef>
              <c:f>Tableaux!$B$313:$C$313</c:f>
              <c:numCache>
                <c:formatCode>General</c:formatCode>
                <c:ptCount val="2"/>
                <c:pt idx="0">
                  <c:v>70.099999999999994</c:v>
                </c:pt>
                <c:pt idx="1">
                  <c:v>77.900000000000006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marker val="1"/>
        <c:smooth val="0"/>
        <c:axId val="162106592"/>
        <c:axId val="162105024"/>
      </c:lineChart>
      <c:catAx>
        <c:axId val="1621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105024"/>
        <c:crosses val="autoZero"/>
        <c:auto val="1"/>
        <c:lblAlgn val="ctr"/>
        <c:lblOffset val="100"/>
        <c:noMultiLvlLbl val="0"/>
      </c:catAx>
      <c:valAx>
        <c:axId val="162105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hectares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10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06372907817974E-2"/>
          <c:y val="2.3105024160214239E-2"/>
          <c:w val="0.91451440439668952"/>
          <c:h val="0.71072708219765335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Tableaux!$B$319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Tableaux!$B$320:$B$338</c:f>
              <c:numCache>
                <c:formatCode>General</c:formatCode>
                <c:ptCount val="19"/>
                <c:pt idx="0">
                  <c:v>1.4</c:v>
                </c:pt>
                <c:pt idx="1">
                  <c:v>7.2</c:v>
                </c:pt>
                <c:pt idx="2">
                  <c:v>0.8</c:v>
                </c:pt>
                <c:pt idx="3">
                  <c:v>33.6</c:v>
                </c:pt>
                <c:pt idx="4">
                  <c:v>5</c:v>
                </c:pt>
                <c:pt idx="5">
                  <c:v>0</c:v>
                </c:pt>
                <c:pt idx="6">
                  <c:v>1.6</c:v>
                </c:pt>
                <c:pt idx="7">
                  <c:v>35.5</c:v>
                </c:pt>
                <c:pt idx="8">
                  <c:v>36.200000000000003</c:v>
                </c:pt>
                <c:pt idx="9">
                  <c:v>41.4</c:v>
                </c:pt>
                <c:pt idx="10">
                  <c:v>19.2</c:v>
                </c:pt>
                <c:pt idx="11">
                  <c:v>21.6</c:v>
                </c:pt>
                <c:pt idx="12">
                  <c:v>5.0999999999999996</c:v>
                </c:pt>
                <c:pt idx="13">
                  <c:v>0</c:v>
                </c:pt>
                <c:pt idx="14">
                  <c:v>2.1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Tableaux!$C$319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Tableaux!$C$320:$C$338</c:f>
              <c:numCache>
                <c:formatCode>General</c:formatCode>
                <c:ptCount val="19"/>
                <c:pt idx="0">
                  <c:v>0.5</c:v>
                </c:pt>
                <c:pt idx="1">
                  <c:v>3.6</c:v>
                </c:pt>
                <c:pt idx="2">
                  <c:v>0.2</c:v>
                </c:pt>
                <c:pt idx="3">
                  <c:v>16.2</c:v>
                </c:pt>
                <c:pt idx="4">
                  <c:v>1.7</c:v>
                </c:pt>
                <c:pt idx="5">
                  <c:v>0</c:v>
                </c:pt>
                <c:pt idx="6">
                  <c:v>0.1</c:v>
                </c:pt>
                <c:pt idx="7">
                  <c:v>24</c:v>
                </c:pt>
                <c:pt idx="8">
                  <c:v>19.899999999999999</c:v>
                </c:pt>
                <c:pt idx="9">
                  <c:v>27.3</c:v>
                </c:pt>
                <c:pt idx="10">
                  <c:v>8.3000000000000007</c:v>
                </c:pt>
                <c:pt idx="11">
                  <c:v>6.5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Tableaux!$D$319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Tableaux!$D$320:$D$338</c:f>
              <c:numCache>
                <c:formatCode>General</c:formatCode>
                <c:ptCount val="19"/>
                <c:pt idx="0">
                  <c:v>3.6</c:v>
                </c:pt>
                <c:pt idx="1">
                  <c:v>14.5</c:v>
                </c:pt>
                <c:pt idx="2">
                  <c:v>2.6</c:v>
                </c:pt>
                <c:pt idx="3">
                  <c:v>69</c:v>
                </c:pt>
                <c:pt idx="4">
                  <c:v>12</c:v>
                </c:pt>
                <c:pt idx="5">
                  <c:v>0</c:v>
                </c:pt>
                <c:pt idx="6">
                  <c:v>9.6999999999999993</c:v>
                </c:pt>
                <c:pt idx="7">
                  <c:v>50.7</c:v>
                </c:pt>
                <c:pt idx="8">
                  <c:v>60.3</c:v>
                </c:pt>
                <c:pt idx="9">
                  <c:v>59.4</c:v>
                </c:pt>
                <c:pt idx="10">
                  <c:v>37.5</c:v>
                </c:pt>
                <c:pt idx="11">
                  <c:v>40.4</c:v>
                </c:pt>
                <c:pt idx="12">
                  <c:v>15</c:v>
                </c:pt>
                <c:pt idx="13">
                  <c:v>0</c:v>
                </c:pt>
                <c:pt idx="14">
                  <c:v>16.8</c:v>
                </c:pt>
                <c:pt idx="15">
                  <c:v>0</c:v>
                </c:pt>
                <c:pt idx="16">
                  <c:v>0.7</c:v>
                </c:pt>
                <c:pt idx="17">
                  <c:v>0</c:v>
                </c:pt>
                <c:pt idx="18">
                  <c:v>62.1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Tableaux!$E$319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Tableaux!$E$320:$E$338</c:f>
              <c:numCache>
                <c:formatCode>General</c:formatCode>
                <c:ptCount val="19"/>
                <c:pt idx="0">
                  <c:v>26.1</c:v>
                </c:pt>
                <c:pt idx="1">
                  <c:v>53.7</c:v>
                </c:pt>
                <c:pt idx="2">
                  <c:v>25.6</c:v>
                </c:pt>
                <c:pt idx="3">
                  <c:v>172.3</c:v>
                </c:pt>
                <c:pt idx="4">
                  <c:v>45.7</c:v>
                </c:pt>
                <c:pt idx="5">
                  <c:v>7.7</c:v>
                </c:pt>
                <c:pt idx="6">
                  <c:v>71.3</c:v>
                </c:pt>
                <c:pt idx="7">
                  <c:v>97.9</c:v>
                </c:pt>
                <c:pt idx="8">
                  <c:v>127.6</c:v>
                </c:pt>
                <c:pt idx="9">
                  <c:v>117.4</c:v>
                </c:pt>
                <c:pt idx="10">
                  <c:v>108</c:v>
                </c:pt>
                <c:pt idx="11">
                  <c:v>96.8</c:v>
                </c:pt>
                <c:pt idx="12">
                  <c:v>52.4</c:v>
                </c:pt>
                <c:pt idx="13">
                  <c:v>53.7</c:v>
                </c:pt>
                <c:pt idx="14">
                  <c:v>66.400000000000006</c:v>
                </c:pt>
                <c:pt idx="15">
                  <c:v>9.6999999999999993</c:v>
                </c:pt>
                <c:pt idx="16">
                  <c:v>21.6</c:v>
                </c:pt>
                <c:pt idx="17">
                  <c:v>0.2</c:v>
                </c:pt>
                <c:pt idx="18">
                  <c:v>144.4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Tableaux!$F$319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Tableaux!$F$320:$F$338</c:f>
              <c:numCache>
                <c:formatCode>General</c:formatCode>
                <c:ptCount val="19"/>
                <c:pt idx="0">
                  <c:v>10</c:v>
                </c:pt>
                <c:pt idx="1">
                  <c:v>29.5</c:v>
                </c:pt>
                <c:pt idx="2">
                  <c:v>9.1</c:v>
                </c:pt>
                <c:pt idx="3">
                  <c:v>117.1</c:v>
                </c:pt>
                <c:pt idx="4">
                  <c:v>24.5</c:v>
                </c:pt>
                <c:pt idx="5">
                  <c:v>0</c:v>
                </c:pt>
                <c:pt idx="6">
                  <c:v>33.299999999999997</c:v>
                </c:pt>
                <c:pt idx="7">
                  <c:v>71.400000000000006</c:v>
                </c:pt>
                <c:pt idx="8">
                  <c:v>91</c:v>
                </c:pt>
                <c:pt idx="9">
                  <c:v>84.4</c:v>
                </c:pt>
                <c:pt idx="10">
                  <c:v>66</c:v>
                </c:pt>
                <c:pt idx="11">
                  <c:v>65</c:v>
                </c:pt>
                <c:pt idx="12">
                  <c:v>28.9</c:v>
                </c:pt>
                <c:pt idx="13">
                  <c:v>17.7</c:v>
                </c:pt>
                <c:pt idx="14">
                  <c:v>40.6</c:v>
                </c:pt>
                <c:pt idx="15">
                  <c:v>1.1000000000000001</c:v>
                </c:pt>
                <c:pt idx="16">
                  <c:v>8.4</c:v>
                </c:pt>
                <c:pt idx="17">
                  <c:v>0</c:v>
                </c:pt>
                <c:pt idx="18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marker val="1"/>
        <c:smooth val="0"/>
        <c:axId val="162106984"/>
        <c:axId val="162108552"/>
      </c:lineChart>
      <c:catAx>
        <c:axId val="16210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8552"/>
        <c:crosses val="autoZero"/>
        <c:auto val="1"/>
        <c:lblAlgn val="ctr"/>
        <c:lblOffset val="100"/>
        <c:noMultiLvlLbl val="0"/>
      </c:catAx>
      <c:valAx>
        <c:axId val="162108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en hectares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6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664521512785842"/>
          <c:y val="9.4731647261819846E-2"/>
          <c:w val="0.12988168624776569"/>
          <c:h val="0.2316611933505162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2206330105624E-2"/>
          <c:y val="2.3195151380937997E-2"/>
          <c:w val="0.88370475789497205"/>
          <c:h val="0.64931091042995326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Tableaux!$B$319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Tableaux!$B$320:$B$338</c:f>
              <c:numCache>
                <c:formatCode>General</c:formatCode>
                <c:ptCount val="19"/>
                <c:pt idx="0">
                  <c:v>1.4</c:v>
                </c:pt>
                <c:pt idx="1">
                  <c:v>7.2</c:v>
                </c:pt>
                <c:pt idx="2">
                  <c:v>0.8</c:v>
                </c:pt>
                <c:pt idx="3">
                  <c:v>33.6</c:v>
                </c:pt>
                <c:pt idx="4">
                  <c:v>5</c:v>
                </c:pt>
                <c:pt idx="5">
                  <c:v>0</c:v>
                </c:pt>
                <c:pt idx="6">
                  <c:v>1.6</c:v>
                </c:pt>
                <c:pt idx="7">
                  <c:v>35.5</c:v>
                </c:pt>
                <c:pt idx="8">
                  <c:v>36.200000000000003</c:v>
                </c:pt>
                <c:pt idx="9">
                  <c:v>41.4</c:v>
                </c:pt>
                <c:pt idx="10">
                  <c:v>19.2</c:v>
                </c:pt>
                <c:pt idx="11">
                  <c:v>21.6</c:v>
                </c:pt>
                <c:pt idx="12">
                  <c:v>5.0999999999999996</c:v>
                </c:pt>
                <c:pt idx="13">
                  <c:v>0</c:v>
                </c:pt>
                <c:pt idx="14">
                  <c:v>2.1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Tableaux!$C$319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Tableaux!$C$320:$C$338</c:f>
              <c:numCache>
                <c:formatCode>General</c:formatCode>
                <c:ptCount val="19"/>
                <c:pt idx="0">
                  <c:v>0.5</c:v>
                </c:pt>
                <c:pt idx="1">
                  <c:v>3.6</c:v>
                </c:pt>
                <c:pt idx="2">
                  <c:v>0.2</c:v>
                </c:pt>
                <c:pt idx="3">
                  <c:v>16.2</c:v>
                </c:pt>
                <c:pt idx="4">
                  <c:v>1.7</c:v>
                </c:pt>
                <c:pt idx="5">
                  <c:v>0</c:v>
                </c:pt>
                <c:pt idx="6">
                  <c:v>0.1</c:v>
                </c:pt>
                <c:pt idx="7">
                  <c:v>24</c:v>
                </c:pt>
                <c:pt idx="8">
                  <c:v>19.899999999999999</c:v>
                </c:pt>
                <c:pt idx="9">
                  <c:v>27.3</c:v>
                </c:pt>
                <c:pt idx="10">
                  <c:v>8.3000000000000007</c:v>
                </c:pt>
                <c:pt idx="11">
                  <c:v>6.5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Tableaux!$D$319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Tableaux!$D$320:$D$338</c:f>
              <c:numCache>
                <c:formatCode>General</c:formatCode>
                <c:ptCount val="19"/>
                <c:pt idx="0">
                  <c:v>3.6</c:v>
                </c:pt>
                <c:pt idx="1">
                  <c:v>14.5</c:v>
                </c:pt>
                <c:pt idx="2">
                  <c:v>2.6</c:v>
                </c:pt>
                <c:pt idx="3">
                  <c:v>69</c:v>
                </c:pt>
                <c:pt idx="4">
                  <c:v>12</c:v>
                </c:pt>
                <c:pt idx="5">
                  <c:v>0</c:v>
                </c:pt>
                <c:pt idx="6">
                  <c:v>9.6999999999999993</c:v>
                </c:pt>
                <c:pt idx="7">
                  <c:v>50.7</c:v>
                </c:pt>
                <c:pt idx="8">
                  <c:v>60.3</c:v>
                </c:pt>
                <c:pt idx="9">
                  <c:v>59.4</c:v>
                </c:pt>
                <c:pt idx="10">
                  <c:v>37.5</c:v>
                </c:pt>
                <c:pt idx="11">
                  <c:v>40.4</c:v>
                </c:pt>
                <c:pt idx="12">
                  <c:v>15</c:v>
                </c:pt>
                <c:pt idx="13">
                  <c:v>0</c:v>
                </c:pt>
                <c:pt idx="14">
                  <c:v>16.8</c:v>
                </c:pt>
                <c:pt idx="15">
                  <c:v>0</c:v>
                </c:pt>
                <c:pt idx="16">
                  <c:v>0.7</c:v>
                </c:pt>
                <c:pt idx="17">
                  <c:v>0</c:v>
                </c:pt>
                <c:pt idx="18">
                  <c:v>62.1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Tableaux!$E$319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Tableaux!$E$320:$E$338</c:f>
              <c:numCache>
                <c:formatCode>General</c:formatCode>
                <c:ptCount val="19"/>
                <c:pt idx="0">
                  <c:v>26.1</c:v>
                </c:pt>
                <c:pt idx="1">
                  <c:v>53.7</c:v>
                </c:pt>
                <c:pt idx="2">
                  <c:v>25.6</c:v>
                </c:pt>
                <c:pt idx="3">
                  <c:v>172.3</c:v>
                </c:pt>
                <c:pt idx="4">
                  <c:v>45.7</c:v>
                </c:pt>
                <c:pt idx="5">
                  <c:v>7.7</c:v>
                </c:pt>
                <c:pt idx="6">
                  <c:v>71.3</c:v>
                </c:pt>
                <c:pt idx="7">
                  <c:v>97.9</c:v>
                </c:pt>
                <c:pt idx="8">
                  <c:v>127.6</c:v>
                </c:pt>
                <c:pt idx="9">
                  <c:v>117.4</c:v>
                </c:pt>
                <c:pt idx="10">
                  <c:v>108</c:v>
                </c:pt>
                <c:pt idx="11">
                  <c:v>96.8</c:v>
                </c:pt>
                <c:pt idx="12">
                  <c:v>52.4</c:v>
                </c:pt>
                <c:pt idx="13">
                  <c:v>53.7</c:v>
                </c:pt>
                <c:pt idx="14">
                  <c:v>66.400000000000006</c:v>
                </c:pt>
                <c:pt idx="15">
                  <c:v>9.6999999999999993</c:v>
                </c:pt>
                <c:pt idx="16">
                  <c:v>21.6</c:v>
                </c:pt>
                <c:pt idx="17">
                  <c:v>0.2</c:v>
                </c:pt>
                <c:pt idx="18">
                  <c:v>144.4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Tableaux!$F$319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Tableaux!$A$320:$A$338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Tableaux!$F$320:$F$338</c:f>
              <c:numCache>
                <c:formatCode>General</c:formatCode>
                <c:ptCount val="19"/>
                <c:pt idx="0">
                  <c:v>10</c:v>
                </c:pt>
                <c:pt idx="1">
                  <c:v>29.5</c:v>
                </c:pt>
                <c:pt idx="2">
                  <c:v>9.1</c:v>
                </c:pt>
                <c:pt idx="3">
                  <c:v>117.1</c:v>
                </c:pt>
                <c:pt idx="4">
                  <c:v>24.5</c:v>
                </c:pt>
                <c:pt idx="5">
                  <c:v>0</c:v>
                </c:pt>
                <c:pt idx="6">
                  <c:v>33.299999999999997</c:v>
                </c:pt>
                <c:pt idx="7">
                  <c:v>71.400000000000006</c:v>
                </c:pt>
                <c:pt idx="8">
                  <c:v>91</c:v>
                </c:pt>
                <c:pt idx="9">
                  <c:v>84.4</c:v>
                </c:pt>
                <c:pt idx="10">
                  <c:v>66</c:v>
                </c:pt>
                <c:pt idx="11">
                  <c:v>65</c:v>
                </c:pt>
                <c:pt idx="12">
                  <c:v>28.9</c:v>
                </c:pt>
                <c:pt idx="13">
                  <c:v>17.7</c:v>
                </c:pt>
                <c:pt idx="14">
                  <c:v>40.6</c:v>
                </c:pt>
                <c:pt idx="15">
                  <c:v>1.1000000000000001</c:v>
                </c:pt>
                <c:pt idx="16">
                  <c:v>8.4</c:v>
                </c:pt>
                <c:pt idx="17">
                  <c:v>0</c:v>
                </c:pt>
                <c:pt idx="18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smooth val="0"/>
        <c:axId val="162102672"/>
        <c:axId val="162103456"/>
      </c:lineChart>
      <c:catAx>
        <c:axId val="16210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103456"/>
        <c:crosses val="autoZero"/>
        <c:auto val="1"/>
        <c:lblAlgn val="ctr"/>
        <c:lblOffset val="100"/>
        <c:noMultiLvlLbl val="0"/>
      </c:catAx>
      <c:valAx>
        <c:axId val="162103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hectares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10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43771499255869"/>
          <c:y val="2.5324878601827319E-2"/>
          <c:w val="0.15684348729734338"/>
          <c:h val="0.1909807643178614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06372907817974E-2"/>
          <c:y val="2.3105024160214239E-2"/>
          <c:w val="0.91451440439668952"/>
          <c:h val="0.71072708219765335"/>
        </c:manualLayout>
      </c:layout>
      <c:lineChart>
        <c:grouping val="standard"/>
        <c:varyColors val="0"/>
        <c:ser>
          <c:idx val="0"/>
          <c:order val="0"/>
          <c:tx>
            <c:strRef>
              <c:f>Tableaux!$B$343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strRef>
              <c:f>Tableaux!$A$344:$A$362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Tableaux!$B$344:$B$362</c:f>
              <c:numCache>
                <c:formatCode>General</c:formatCode>
                <c:ptCount val="19"/>
                <c:pt idx="0">
                  <c:v>1.5</c:v>
                </c:pt>
                <c:pt idx="1">
                  <c:v>8.3000000000000007</c:v>
                </c:pt>
                <c:pt idx="2">
                  <c:v>1.4</c:v>
                </c:pt>
                <c:pt idx="3">
                  <c:v>35.4</c:v>
                </c:pt>
                <c:pt idx="4">
                  <c:v>6.1</c:v>
                </c:pt>
                <c:pt idx="5">
                  <c:v>0</c:v>
                </c:pt>
                <c:pt idx="6">
                  <c:v>2.5</c:v>
                </c:pt>
                <c:pt idx="7">
                  <c:v>30.9</c:v>
                </c:pt>
                <c:pt idx="8">
                  <c:v>30.6</c:v>
                </c:pt>
                <c:pt idx="9">
                  <c:v>35.700000000000003</c:v>
                </c:pt>
                <c:pt idx="10">
                  <c:v>19.100000000000001</c:v>
                </c:pt>
                <c:pt idx="11">
                  <c:v>20</c:v>
                </c:pt>
                <c:pt idx="12">
                  <c:v>6.4</c:v>
                </c:pt>
                <c:pt idx="13">
                  <c:v>0</c:v>
                </c:pt>
                <c:pt idx="14">
                  <c:v>2.2999999999999998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Tableaux!$C$343</c:f>
              <c:strCache>
                <c:ptCount val="1"/>
                <c:pt idx="0">
                  <c:v>1er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Tableaux!$A$344:$A$362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Tableaux!$C$344:$C$362</c:f>
              <c:numCache>
                <c:formatCode>General</c:formatCode>
                <c:ptCount val="19"/>
                <c:pt idx="0">
                  <c:v>0.5</c:v>
                </c:pt>
                <c:pt idx="1">
                  <c:v>4.7</c:v>
                </c:pt>
                <c:pt idx="2">
                  <c:v>0.4</c:v>
                </c:pt>
                <c:pt idx="3">
                  <c:v>17.399999999999999</c:v>
                </c:pt>
                <c:pt idx="4">
                  <c:v>2.2999999999999998</c:v>
                </c:pt>
                <c:pt idx="5">
                  <c:v>0</c:v>
                </c:pt>
                <c:pt idx="6">
                  <c:v>0.3</c:v>
                </c:pt>
                <c:pt idx="7">
                  <c:v>20.9</c:v>
                </c:pt>
                <c:pt idx="8">
                  <c:v>17.5</c:v>
                </c:pt>
                <c:pt idx="9">
                  <c:v>23.4</c:v>
                </c:pt>
                <c:pt idx="10">
                  <c:v>9.3000000000000007</c:v>
                </c:pt>
                <c:pt idx="11">
                  <c:v>6.3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Tableaux!$D$343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strRef>
              <c:f>Tableaux!$A$344:$A$362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Tableaux!$D$344:$D$362</c:f>
              <c:numCache>
                <c:formatCode>General</c:formatCode>
                <c:ptCount val="19"/>
                <c:pt idx="0">
                  <c:v>4.8</c:v>
                </c:pt>
                <c:pt idx="1">
                  <c:v>15.4</c:v>
                </c:pt>
                <c:pt idx="2">
                  <c:v>4.3</c:v>
                </c:pt>
                <c:pt idx="3">
                  <c:v>68.5</c:v>
                </c:pt>
                <c:pt idx="4">
                  <c:v>13.3</c:v>
                </c:pt>
                <c:pt idx="5">
                  <c:v>0</c:v>
                </c:pt>
                <c:pt idx="6">
                  <c:v>12.9</c:v>
                </c:pt>
                <c:pt idx="7">
                  <c:v>44.4</c:v>
                </c:pt>
                <c:pt idx="8">
                  <c:v>52.6</c:v>
                </c:pt>
                <c:pt idx="9">
                  <c:v>52.4</c:v>
                </c:pt>
                <c:pt idx="10">
                  <c:v>36.1</c:v>
                </c:pt>
                <c:pt idx="11">
                  <c:v>34.6</c:v>
                </c:pt>
                <c:pt idx="12">
                  <c:v>16.100000000000001</c:v>
                </c:pt>
                <c:pt idx="13">
                  <c:v>7.8</c:v>
                </c:pt>
                <c:pt idx="14">
                  <c:v>15.5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Tableaux!$E$343</c:f>
              <c:strCache>
                <c:ptCount val="1"/>
                <c:pt idx="0">
                  <c:v>9ème décile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5"/>
          </c:marker>
          <c:cat>
            <c:strRef>
              <c:f>Tableaux!$A$344:$A$362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Tableaux!$E$344:$E$362</c:f>
              <c:numCache>
                <c:formatCode>General</c:formatCode>
                <c:ptCount val="19"/>
                <c:pt idx="0">
                  <c:v>43.6</c:v>
                </c:pt>
                <c:pt idx="1">
                  <c:v>49.5</c:v>
                </c:pt>
                <c:pt idx="2">
                  <c:v>29.9</c:v>
                </c:pt>
                <c:pt idx="3">
                  <c:v>157.5</c:v>
                </c:pt>
                <c:pt idx="4">
                  <c:v>43.7</c:v>
                </c:pt>
                <c:pt idx="5">
                  <c:v>42.6</c:v>
                </c:pt>
                <c:pt idx="6">
                  <c:v>62.2</c:v>
                </c:pt>
                <c:pt idx="7">
                  <c:v>83.9</c:v>
                </c:pt>
                <c:pt idx="8">
                  <c:v>112.5</c:v>
                </c:pt>
                <c:pt idx="9">
                  <c:v>102.6</c:v>
                </c:pt>
                <c:pt idx="10">
                  <c:v>102.5</c:v>
                </c:pt>
                <c:pt idx="11">
                  <c:v>77.099999999999994</c:v>
                </c:pt>
                <c:pt idx="12">
                  <c:v>49.5</c:v>
                </c:pt>
                <c:pt idx="13">
                  <c:v>67</c:v>
                </c:pt>
                <c:pt idx="14">
                  <c:v>57</c:v>
                </c:pt>
                <c:pt idx="15">
                  <c:v>16.2</c:v>
                </c:pt>
                <c:pt idx="16">
                  <c:v>23.2</c:v>
                </c:pt>
                <c:pt idx="17">
                  <c:v>2.7</c:v>
                </c:pt>
                <c:pt idx="18">
                  <c:v>124.7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Tableaux!$F$343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strRef>
              <c:f>Tableaux!$A$344:$A$362</c:f>
              <c:strCache>
                <c:ptCount val="19"/>
                <c:pt idx="0">
                  <c:v>Maraîchage, floriculture</c:v>
                </c:pt>
                <c:pt idx="1">
                  <c:v>Arboriculture fruitière</c:v>
                </c:pt>
                <c:pt idx="2">
                  <c:v>Pépinière</c:v>
                </c:pt>
                <c:pt idx="3">
                  <c:v>Cultures céréalières et industrielles</c:v>
                </c:pt>
                <c:pt idx="4">
                  <c:v>Viticulture</c:v>
                </c:pt>
                <c:pt idx="5">
                  <c:v>Sylviculture</c:v>
                </c:pt>
                <c:pt idx="6">
                  <c:v>Autres cultures spécialisées</c:v>
                </c:pt>
                <c:pt idx="7">
                  <c:v>Elevage bovins-lait</c:v>
                </c:pt>
                <c:pt idx="8">
                  <c:v>Elevage bovins-viande</c:v>
                </c:pt>
                <c:pt idx="9">
                  <c:v>Elevage bovins-mixte</c:v>
                </c:pt>
                <c:pt idx="10">
                  <c:v>Elevage ovins, caprins</c:v>
                </c:pt>
                <c:pt idx="11">
                  <c:v>Elevage porcin</c:v>
                </c:pt>
                <c:pt idx="12">
                  <c:v>Elevage de chevaux</c:v>
                </c:pt>
                <c:pt idx="13">
                  <c:v>Autres élevages de gros animaux</c:v>
                </c:pt>
                <c:pt idx="14">
                  <c:v>Elevage de volailles, lapins</c:v>
                </c:pt>
                <c:pt idx="15">
                  <c:v>Autres élevages de petits animaux</c:v>
                </c:pt>
                <c:pt idx="16">
                  <c:v>Entraînement, dressage, haras, clubs hippiques</c:v>
                </c:pt>
                <c:pt idx="17">
                  <c:v>Conchyliculture</c:v>
                </c:pt>
                <c:pt idx="18">
                  <c:v>Cultures et élevages non spécialisés</c:v>
                </c:pt>
              </c:strCache>
            </c:strRef>
          </c:cat>
          <c:val>
            <c:numRef>
              <c:f>Tableaux!$F$344:$F$362</c:f>
              <c:numCache>
                <c:formatCode>General</c:formatCode>
                <c:ptCount val="19"/>
                <c:pt idx="0">
                  <c:v>16.8</c:v>
                </c:pt>
                <c:pt idx="1">
                  <c:v>28.5</c:v>
                </c:pt>
                <c:pt idx="2">
                  <c:v>13</c:v>
                </c:pt>
                <c:pt idx="3">
                  <c:v>109.9</c:v>
                </c:pt>
                <c:pt idx="4">
                  <c:v>25.1</c:v>
                </c:pt>
                <c:pt idx="5">
                  <c:v>13.6</c:v>
                </c:pt>
                <c:pt idx="6">
                  <c:v>34.1</c:v>
                </c:pt>
                <c:pt idx="7">
                  <c:v>62.1</c:v>
                </c:pt>
                <c:pt idx="8">
                  <c:v>80.599999999999994</c:v>
                </c:pt>
                <c:pt idx="9">
                  <c:v>74.900000000000006</c:v>
                </c:pt>
                <c:pt idx="10">
                  <c:v>62.7</c:v>
                </c:pt>
                <c:pt idx="11">
                  <c:v>53.9</c:v>
                </c:pt>
                <c:pt idx="12">
                  <c:v>28.5</c:v>
                </c:pt>
                <c:pt idx="13">
                  <c:v>30.2</c:v>
                </c:pt>
                <c:pt idx="14">
                  <c:v>35.4</c:v>
                </c:pt>
                <c:pt idx="15">
                  <c:v>3</c:v>
                </c:pt>
                <c:pt idx="16">
                  <c:v>8.9</c:v>
                </c:pt>
                <c:pt idx="17">
                  <c:v>0</c:v>
                </c:pt>
                <c:pt idx="18">
                  <c:v>87.2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/>
        </c:upDownBars>
        <c:marker val="1"/>
        <c:smooth val="0"/>
        <c:axId val="162107376"/>
        <c:axId val="162107768"/>
      </c:lineChart>
      <c:catAx>
        <c:axId val="16210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7768"/>
        <c:crosses val="autoZero"/>
        <c:auto val="1"/>
        <c:lblAlgn val="ctr"/>
        <c:lblOffset val="100"/>
        <c:noMultiLvlLbl val="0"/>
      </c:catAx>
      <c:valAx>
        <c:axId val="16210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en hectares</a:t>
                </a:r>
              </a:p>
            </c:rich>
          </c:tx>
          <c:layout>
            <c:manualLayout>
              <c:xMode val="edge"/>
              <c:yMode val="edge"/>
              <c:x val="1.3678263967661568E-2"/>
              <c:y val="0.24058399974596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5827099850466"/>
          <c:y val="9.892681367036267E-2"/>
          <c:w val="0.1112914176755912"/>
          <c:h val="0.2357331024043779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Tableaux!$B$384</c:f>
              <c:strCache>
                <c:ptCount val="1"/>
                <c:pt idx="0">
                  <c:v>2008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Nom personnel</a:t>
                    </a:r>
                    <a:r>
                      <a:rPr lang="en-US" baseline="0"/>
                      <a:t> </a:t>
                    </a:r>
                    <a:r>
                      <a:rPr lang="en-US"/>
                      <a:t>52,0%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GAEC  17,8%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EARL</a:t>
                    </a:r>
                    <a:r>
                      <a:rPr lang="en-US" baseline="0"/>
                      <a:t> </a:t>
                    </a:r>
                    <a:r>
                      <a:rPr lang="en-US"/>
                      <a:t> 17,7%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Autres sociétés</a:t>
                    </a:r>
                    <a:r>
                      <a:rPr lang="en-US" baseline="0"/>
                      <a:t>  </a:t>
                    </a:r>
                    <a:r>
                      <a:rPr lang="en-US"/>
                      <a:t>12,4%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Tableaux!$A$385:$A$388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Tableaux!$B$385:$B$388</c:f>
              <c:numCache>
                <c:formatCode>0.0%</c:formatCode>
                <c:ptCount val="4"/>
                <c:pt idx="0">
                  <c:v>0.52037031628749164</c:v>
                </c:pt>
                <c:pt idx="1">
                  <c:v>0.17805749442675933</c:v>
                </c:pt>
                <c:pt idx="2">
                  <c:v>0.17733905746522199</c:v>
                </c:pt>
                <c:pt idx="3">
                  <c:v>0.12423313182052705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658593165495946"/>
          <c:y val="0.14628539302922858"/>
          <c:w val="0.50409619365044811"/>
          <c:h val="0.7722473470623874"/>
        </c:manualLayout>
      </c:layout>
      <c:pieChart>
        <c:varyColors val="1"/>
        <c:ser>
          <c:idx val="0"/>
          <c:order val="0"/>
          <c:tx>
            <c:strRef>
              <c:f>Tableaux!$F$384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Nom personnel</a:t>
                    </a:r>
                    <a:r>
                      <a:rPr lang="en-US" baseline="0"/>
                      <a:t> </a:t>
                    </a:r>
                    <a:r>
                      <a:rPr lang="en-US"/>
                      <a:t> 41,7%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GAEC</a:t>
                    </a:r>
                    <a:r>
                      <a:rPr lang="en-US" baseline="0"/>
                      <a:t> </a:t>
                    </a:r>
                    <a:r>
                      <a:rPr lang="en-US"/>
                      <a:t> 21,2%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EARL</a:t>
                    </a:r>
                    <a:r>
                      <a:rPr lang="en-US" baseline="0"/>
                      <a:t> </a:t>
                    </a:r>
                    <a:r>
                      <a:rPr lang="en-US"/>
                      <a:t> 18,7%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Autres sociétés</a:t>
                    </a:r>
                    <a:r>
                      <a:rPr lang="en-US" baseline="0"/>
                      <a:t> </a:t>
                    </a:r>
                    <a:r>
                      <a:rPr lang="en-US"/>
                      <a:t> 18,4%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Tableaux!$E$385:$E$388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Tableaux!$F$385:$F$388</c:f>
              <c:numCache>
                <c:formatCode>0.0%</c:formatCode>
                <c:ptCount val="4"/>
                <c:pt idx="0">
                  <c:v>0.41651134377340993</c:v>
                </c:pt>
                <c:pt idx="1">
                  <c:v>0.21243935718617343</c:v>
                </c:pt>
                <c:pt idx="2">
                  <c:v>0.18711429386794134</c:v>
                </c:pt>
                <c:pt idx="3">
                  <c:v>0.1839350051724753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Tableaux!$B$394</c:f>
              <c:strCache>
                <c:ptCount val="1"/>
                <c:pt idx="0">
                  <c:v>2008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Nom personnel  64,1%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GAEC  9,2%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EARL  15,7%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Autres sociétés  11,2%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Tableaux!$A$395:$A$398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Tableaux!$B$395:$B$398</c:f>
              <c:numCache>
                <c:formatCode>0.0%</c:formatCode>
                <c:ptCount val="4"/>
                <c:pt idx="0">
                  <c:v>0.64108296373409968</c:v>
                </c:pt>
                <c:pt idx="1">
                  <c:v>9.1579853823403126E-2</c:v>
                </c:pt>
                <c:pt idx="2">
                  <c:v>0.15675005337100886</c:v>
                </c:pt>
                <c:pt idx="3">
                  <c:v>0.110587129071488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Tableaux!$F$394</c:f>
              <c:strCache>
                <c:ptCount val="1"/>
                <c:pt idx="0">
                  <c:v>2018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Nom personnel  52,6%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GAEC  11,8%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EARL  18,1%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Autres sociétés  17,5%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Tableaux!$E$395:$E$398</c:f>
              <c:strCache>
                <c:ptCount val="4"/>
                <c:pt idx="0">
                  <c:v>Nom personnel</c:v>
                </c:pt>
                <c:pt idx="1">
                  <c:v>GAEC</c:v>
                </c:pt>
                <c:pt idx="2">
                  <c:v>EARL</c:v>
                </c:pt>
                <c:pt idx="3">
                  <c:v>Autres sociétés</c:v>
                </c:pt>
              </c:strCache>
            </c:strRef>
          </c:cat>
          <c:val>
            <c:numRef>
              <c:f>Tableaux!$F$395:$F$398</c:f>
              <c:numCache>
                <c:formatCode>0.0%</c:formatCode>
                <c:ptCount val="4"/>
                <c:pt idx="0">
                  <c:v>0.5258041273093681</c:v>
                </c:pt>
                <c:pt idx="1">
                  <c:v>0.11752586604820824</c:v>
                </c:pt>
                <c:pt idx="2">
                  <c:v>0.18123402722267881</c:v>
                </c:pt>
                <c:pt idx="3">
                  <c:v>0.1754359794197449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Tableaux!$A$406</c:f>
              <c:strCache>
                <c:ptCount val="1"/>
                <c:pt idx="0">
                  <c:v>Chefs d'exploitation ou d'entreprise au forfait/micro-BA</c:v>
                </c:pt>
              </c:strCache>
            </c:strRef>
          </c:tx>
          <c:spPr>
            <a:pattFill prst="pct8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numRef>
              <c:f>Tableaux!$B$405:$L$405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Tableaux!$B$406:$L$406</c:f>
              <c:numCache>
                <c:formatCode>#,##0</c:formatCode>
                <c:ptCount val="11"/>
                <c:pt idx="0">
                  <c:v>148989</c:v>
                </c:pt>
                <c:pt idx="1">
                  <c:v>138749</c:v>
                </c:pt>
                <c:pt idx="2">
                  <c:v>126451</c:v>
                </c:pt>
                <c:pt idx="3">
                  <c:v>118686</c:v>
                </c:pt>
                <c:pt idx="4">
                  <c:v>112942</c:v>
                </c:pt>
                <c:pt idx="5">
                  <c:v>106392</c:v>
                </c:pt>
                <c:pt idx="6">
                  <c:v>102329</c:v>
                </c:pt>
                <c:pt idx="7">
                  <c:v>100821</c:v>
                </c:pt>
                <c:pt idx="8" formatCode="General">
                  <c:v>92628</c:v>
                </c:pt>
                <c:pt idx="9">
                  <c:v>80502</c:v>
                </c:pt>
                <c:pt idx="10">
                  <c:v>93446</c:v>
                </c:pt>
              </c:numCache>
            </c:numRef>
          </c:val>
        </c:ser>
        <c:ser>
          <c:idx val="1"/>
          <c:order val="1"/>
          <c:tx>
            <c:strRef>
              <c:f>Tableaux!$A$407</c:f>
              <c:strCache>
                <c:ptCount val="1"/>
                <c:pt idx="0">
                  <c:v>Chefs d'exploitation ou d'entreprise au réel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Tableaux!$B$405:$L$405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Tableaux!$B$407:$L$407</c:f>
              <c:numCache>
                <c:formatCode>#,##0</c:formatCode>
                <c:ptCount val="11"/>
                <c:pt idx="0">
                  <c:v>364626</c:v>
                </c:pt>
                <c:pt idx="1">
                  <c:v>366357</c:v>
                </c:pt>
                <c:pt idx="2">
                  <c:v>369903</c:v>
                </c:pt>
                <c:pt idx="3">
                  <c:v>370532</c:v>
                </c:pt>
                <c:pt idx="4">
                  <c:v>370973</c:v>
                </c:pt>
                <c:pt idx="5">
                  <c:v>372300</c:v>
                </c:pt>
                <c:pt idx="6">
                  <c:v>371533</c:v>
                </c:pt>
                <c:pt idx="7">
                  <c:v>366770</c:v>
                </c:pt>
                <c:pt idx="8" formatCode="General">
                  <c:v>369175</c:v>
                </c:pt>
                <c:pt idx="9">
                  <c:v>372611</c:v>
                </c:pt>
                <c:pt idx="10">
                  <c:v>355082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464704"/>
        <c:axId val="428462352"/>
      </c:barChart>
      <c:catAx>
        <c:axId val="42846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8462352"/>
        <c:crosses val="autoZero"/>
        <c:auto val="1"/>
        <c:lblAlgn val="ctr"/>
        <c:lblOffset val="100"/>
        <c:noMultiLvlLbl val="0"/>
      </c:catAx>
      <c:valAx>
        <c:axId val="42846235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2846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Tableaux!$F$32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Tableaux!$E$33:$E$115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0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Tableaux!$F$33:$F$115</c:f>
              <c:numCache>
                <c:formatCode>General</c:formatCode>
                <c:ptCount val="83"/>
                <c:pt idx="0">
                  <c:v>-1</c:v>
                </c:pt>
                <c:pt idx="1">
                  <c:v>-40</c:v>
                </c:pt>
                <c:pt idx="2">
                  <c:v>-170</c:v>
                </c:pt>
                <c:pt idx="3">
                  <c:v>-483</c:v>
                </c:pt>
                <c:pt idx="4">
                  <c:v>-955</c:v>
                </c:pt>
                <c:pt idx="5">
                  <c:v>-1584</c:v>
                </c:pt>
                <c:pt idx="6">
                  <c:v>-2223</c:v>
                </c:pt>
                <c:pt idx="7">
                  <c:v>-2856</c:v>
                </c:pt>
                <c:pt idx="8">
                  <c:v>-3552</c:v>
                </c:pt>
                <c:pt idx="9">
                  <c:v>-4085</c:v>
                </c:pt>
                <c:pt idx="10">
                  <c:v>-4533</c:v>
                </c:pt>
                <c:pt idx="11">
                  <c:v>-4777</c:v>
                </c:pt>
                <c:pt idx="12">
                  <c:v>-5102</c:v>
                </c:pt>
                <c:pt idx="13">
                  <c:v>-5454</c:v>
                </c:pt>
                <c:pt idx="14">
                  <c:v>-5887</c:v>
                </c:pt>
                <c:pt idx="15">
                  <c:v>-6442</c:v>
                </c:pt>
                <c:pt idx="16">
                  <c:v>-7288</c:v>
                </c:pt>
                <c:pt idx="17">
                  <c:v>-8304</c:v>
                </c:pt>
                <c:pt idx="18">
                  <c:v>-8872</c:v>
                </c:pt>
                <c:pt idx="19">
                  <c:v>-9568</c:v>
                </c:pt>
                <c:pt idx="20">
                  <c:v>-10055</c:v>
                </c:pt>
                <c:pt idx="21">
                  <c:v>-10545</c:v>
                </c:pt>
                <c:pt idx="22">
                  <c:v>-10840</c:v>
                </c:pt>
                <c:pt idx="23">
                  <c:v>-11614</c:v>
                </c:pt>
                <c:pt idx="24">
                  <c:v>-12568</c:v>
                </c:pt>
                <c:pt idx="25">
                  <c:v>-12999</c:v>
                </c:pt>
                <c:pt idx="26">
                  <c:v>-13857</c:v>
                </c:pt>
                <c:pt idx="27">
                  <c:v>-13904</c:v>
                </c:pt>
                <c:pt idx="28">
                  <c:v>-14075</c:v>
                </c:pt>
                <c:pt idx="29">
                  <c:v>-14336</c:v>
                </c:pt>
                <c:pt idx="30">
                  <c:v>-14229</c:v>
                </c:pt>
                <c:pt idx="31">
                  <c:v>-14019</c:v>
                </c:pt>
                <c:pt idx="32">
                  <c:v>-13644</c:v>
                </c:pt>
                <c:pt idx="33">
                  <c:v>-13914</c:v>
                </c:pt>
                <c:pt idx="34">
                  <c:v>-13238</c:v>
                </c:pt>
                <c:pt idx="35">
                  <c:v>-13054</c:v>
                </c:pt>
                <c:pt idx="36">
                  <c:v>-13031</c:v>
                </c:pt>
                <c:pt idx="37">
                  <c:v>-13234</c:v>
                </c:pt>
                <c:pt idx="38">
                  <c:v>-13220</c:v>
                </c:pt>
                <c:pt idx="39">
                  <c:v>-11868</c:v>
                </c:pt>
                <c:pt idx="40">
                  <c:v>-11036</c:v>
                </c:pt>
                <c:pt idx="41">
                  <c:v>-9648</c:v>
                </c:pt>
                <c:pt idx="42">
                  <c:v>-8611</c:v>
                </c:pt>
                <c:pt idx="43">
                  <c:v>-4485</c:v>
                </c:pt>
                <c:pt idx="44">
                  <c:v>-2887</c:v>
                </c:pt>
                <c:pt idx="45">
                  <c:v>-1738</c:v>
                </c:pt>
                <c:pt idx="46">
                  <c:v>-1331</c:v>
                </c:pt>
                <c:pt idx="47">
                  <c:v>-1134</c:v>
                </c:pt>
                <c:pt idx="48">
                  <c:v>-824</c:v>
                </c:pt>
                <c:pt idx="49">
                  <c:v>-614</c:v>
                </c:pt>
                <c:pt idx="50">
                  <c:v>-479</c:v>
                </c:pt>
                <c:pt idx="51">
                  <c:v>-484</c:v>
                </c:pt>
                <c:pt idx="52">
                  <c:v>-445</c:v>
                </c:pt>
                <c:pt idx="53">
                  <c:v>-372</c:v>
                </c:pt>
                <c:pt idx="54">
                  <c:v>-354</c:v>
                </c:pt>
                <c:pt idx="55">
                  <c:v>-317</c:v>
                </c:pt>
                <c:pt idx="56">
                  <c:v>-311</c:v>
                </c:pt>
                <c:pt idx="57">
                  <c:v>-257</c:v>
                </c:pt>
                <c:pt idx="58">
                  <c:v>-216</c:v>
                </c:pt>
                <c:pt idx="59">
                  <c:v>-211</c:v>
                </c:pt>
                <c:pt idx="60">
                  <c:v>-166</c:v>
                </c:pt>
                <c:pt idx="61">
                  <c:v>-162</c:v>
                </c:pt>
                <c:pt idx="62">
                  <c:v>-159</c:v>
                </c:pt>
                <c:pt idx="63">
                  <c:v>-109</c:v>
                </c:pt>
                <c:pt idx="64">
                  <c:v>-117</c:v>
                </c:pt>
                <c:pt idx="65">
                  <c:v>-98</c:v>
                </c:pt>
                <c:pt idx="66">
                  <c:v>-92</c:v>
                </c:pt>
                <c:pt idx="67">
                  <c:v>-73</c:v>
                </c:pt>
                <c:pt idx="68">
                  <c:v>-76</c:v>
                </c:pt>
                <c:pt idx="69">
                  <c:v>-97</c:v>
                </c:pt>
                <c:pt idx="70">
                  <c:v>-140</c:v>
                </c:pt>
                <c:pt idx="71">
                  <c:v>-76</c:v>
                </c:pt>
                <c:pt idx="72">
                  <c:v>-32</c:v>
                </c:pt>
                <c:pt idx="73">
                  <c:v>-20</c:v>
                </c:pt>
                <c:pt idx="74">
                  <c:v>-20</c:v>
                </c:pt>
                <c:pt idx="75">
                  <c:v>-21</c:v>
                </c:pt>
                <c:pt idx="76">
                  <c:v>-20</c:v>
                </c:pt>
                <c:pt idx="77">
                  <c:v>-18</c:v>
                </c:pt>
                <c:pt idx="78">
                  <c:v>-16</c:v>
                </c:pt>
                <c:pt idx="79">
                  <c:v>-13</c:v>
                </c:pt>
                <c:pt idx="80">
                  <c:v>-3</c:v>
                </c:pt>
                <c:pt idx="81">
                  <c:v>-1</c:v>
                </c:pt>
                <c:pt idx="82">
                  <c:v>-5</c:v>
                </c:pt>
              </c:numCache>
            </c:numRef>
          </c:val>
        </c:ser>
        <c:ser>
          <c:idx val="1"/>
          <c:order val="1"/>
          <c:tx>
            <c:strRef>
              <c:f>Tableaux!$G$32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Tableaux!$E$33:$E$115</c:f>
              <c:numCache>
                <c:formatCode>General</c:formatCode>
                <c:ptCount val="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0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</c:numCache>
            </c:numRef>
          </c:cat>
          <c:val>
            <c:numRef>
              <c:f>Tableaux!$G$33:$G$115</c:f>
              <c:numCache>
                <c:formatCode>General</c:formatCode>
                <c:ptCount val="83"/>
                <c:pt idx="0">
                  <c:v>4</c:v>
                </c:pt>
                <c:pt idx="1">
                  <c:v>7</c:v>
                </c:pt>
                <c:pt idx="2">
                  <c:v>24</c:v>
                </c:pt>
                <c:pt idx="3">
                  <c:v>46</c:v>
                </c:pt>
                <c:pt idx="4">
                  <c:v>101</c:v>
                </c:pt>
                <c:pt idx="5">
                  <c:v>176</c:v>
                </c:pt>
                <c:pt idx="6">
                  <c:v>254</c:v>
                </c:pt>
                <c:pt idx="7">
                  <c:v>328</c:v>
                </c:pt>
                <c:pt idx="8">
                  <c:v>461</c:v>
                </c:pt>
                <c:pt idx="9">
                  <c:v>532</c:v>
                </c:pt>
                <c:pt idx="10">
                  <c:v>677</c:v>
                </c:pt>
                <c:pt idx="11">
                  <c:v>718</c:v>
                </c:pt>
                <c:pt idx="12">
                  <c:v>879</c:v>
                </c:pt>
                <c:pt idx="13">
                  <c:v>900</c:v>
                </c:pt>
                <c:pt idx="14">
                  <c:v>1062</c:v>
                </c:pt>
                <c:pt idx="15">
                  <c:v>1204</c:v>
                </c:pt>
                <c:pt idx="16">
                  <c:v>1418</c:v>
                </c:pt>
                <c:pt idx="17">
                  <c:v>1669</c:v>
                </c:pt>
                <c:pt idx="18">
                  <c:v>1894</c:v>
                </c:pt>
                <c:pt idx="19">
                  <c:v>2076</c:v>
                </c:pt>
                <c:pt idx="20">
                  <c:v>2424</c:v>
                </c:pt>
                <c:pt idx="21">
                  <c:v>2635</c:v>
                </c:pt>
                <c:pt idx="22">
                  <c:v>2896</c:v>
                </c:pt>
                <c:pt idx="23">
                  <c:v>3167</c:v>
                </c:pt>
                <c:pt idx="24">
                  <c:v>3317</c:v>
                </c:pt>
                <c:pt idx="25">
                  <c:v>3683</c:v>
                </c:pt>
                <c:pt idx="26">
                  <c:v>3946</c:v>
                </c:pt>
                <c:pt idx="27">
                  <c:v>3802</c:v>
                </c:pt>
                <c:pt idx="28">
                  <c:v>3912</c:v>
                </c:pt>
                <c:pt idx="29">
                  <c:v>4050</c:v>
                </c:pt>
                <c:pt idx="30">
                  <c:v>3929</c:v>
                </c:pt>
                <c:pt idx="31">
                  <c:v>3930</c:v>
                </c:pt>
                <c:pt idx="32">
                  <c:v>3889</c:v>
                </c:pt>
                <c:pt idx="33">
                  <c:v>4097</c:v>
                </c:pt>
                <c:pt idx="34">
                  <c:v>4070</c:v>
                </c:pt>
                <c:pt idx="35">
                  <c:v>4205</c:v>
                </c:pt>
                <c:pt idx="36">
                  <c:v>4507</c:v>
                </c:pt>
                <c:pt idx="37">
                  <c:v>4798</c:v>
                </c:pt>
                <c:pt idx="38">
                  <c:v>5386</c:v>
                </c:pt>
                <c:pt idx="39">
                  <c:v>5496</c:v>
                </c:pt>
                <c:pt idx="40">
                  <c:v>5632</c:v>
                </c:pt>
                <c:pt idx="41">
                  <c:v>5631</c:v>
                </c:pt>
                <c:pt idx="42">
                  <c:v>5120</c:v>
                </c:pt>
                <c:pt idx="43">
                  <c:v>3119</c:v>
                </c:pt>
                <c:pt idx="44">
                  <c:v>2407</c:v>
                </c:pt>
                <c:pt idx="45">
                  <c:v>1544</c:v>
                </c:pt>
                <c:pt idx="46">
                  <c:v>1338</c:v>
                </c:pt>
                <c:pt idx="47">
                  <c:v>1152</c:v>
                </c:pt>
                <c:pt idx="48">
                  <c:v>790</c:v>
                </c:pt>
                <c:pt idx="49">
                  <c:v>622</c:v>
                </c:pt>
                <c:pt idx="50">
                  <c:v>528</c:v>
                </c:pt>
                <c:pt idx="51">
                  <c:v>590</c:v>
                </c:pt>
                <c:pt idx="52">
                  <c:v>533</c:v>
                </c:pt>
                <c:pt idx="53">
                  <c:v>457</c:v>
                </c:pt>
                <c:pt idx="54">
                  <c:v>435</c:v>
                </c:pt>
                <c:pt idx="55">
                  <c:v>338</c:v>
                </c:pt>
                <c:pt idx="56">
                  <c:v>386</c:v>
                </c:pt>
                <c:pt idx="57">
                  <c:v>334</c:v>
                </c:pt>
                <c:pt idx="58">
                  <c:v>280</c:v>
                </c:pt>
                <c:pt idx="59">
                  <c:v>260</c:v>
                </c:pt>
                <c:pt idx="60">
                  <c:v>237</c:v>
                </c:pt>
                <c:pt idx="61">
                  <c:v>186</c:v>
                </c:pt>
                <c:pt idx="62">
                  <c:v>164</c:v>
                </c:pt>
                <c:pt idx="63">
                  <c:v>160</c:v>
                </c:pt>
                <c:pt idx="64">
                  <c:v>131</c:v>
                </c:pt>
                <c:pt idx="65">
                  <c:v>142</c:v>
                </c:pt>
                <c:pt idx="66">
                  <c:v>128</c:v>
                </c:pt>
                <c:pt idx="67">
                  <c:v>98</c:v>
                </c:pt>
                <c:pt idx="68">
                  <c:v>102</c:v>
                </c:pt>
                <c:pt idx="69">
                  <c:v>104</c:v>
                </c:pt>
                <c:pt idx="70">
                  <c:v>108</c:v>
                </c:pt>
                <c:pt idx="71">
                  <c:v>54</c:v>
                </c:pt>
                <c:pt idx="72">
                  <c:v>26</c:v>
                </c:pt>
                <c:pt idx="73">
                  <c:v>43</c:v>
                </c:pt>
                <c:pt idx="74">
                  <c:v>23</c:v>
                </c:pt>
                <c:pt idx="75">
                  <c:v>21</c:v>
                </c:pt>
                <c:pt idx="76">
                  <c:v>35</c:v>
                </c:pt>
                <c:pt idx="77">
                  <c:v>24</c:v>
                </c:pt>
                <c:pt idx="78">
                  <c:v>14</c:v>
                </c:pt>
                <c:pt idx="79">
                  <c:v>17</c:v>
                </c:pt>
                <c:pt idx="80">
                  <c:v>6</c:v>
                </c:pt>
                <c:pt idx="81">
                  <c:v>9</c:v>
                </c:pt>
                <c:pt idx="8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936"/>
        <c:axId val="158838544"/>
      </c:barChart>
      <c:catAx>
        <c:axId val="158838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838544"/>
        <c:crosses val="autoZero"/>
        <c:auto val="1"/>
        <c:lblAlgn val="ctr"/>
        <c:lblOffset val="100"/>
        <c:noMultiLvlLbl val="0"/>
      </c:catAx>
      <c:valAx>
        <c:axId val="15883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83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91728407862319E-2"/>
          <c:y val="2.3233048724284798E-2"/>
          <c:w val="0.94264855639397283"/>
          <c:h val="0.87394832812574408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Tableaux!$A$426</c:f>
              <c:strCache>
                <c:ptCount val="1"/>
                <c:pt idx="0">
                  <c:v>forfait/micro-BA</c:v>
                </c:pt>
              </c:strCache>
            </c:strRef>
          </c:tx>
          <c:cat>
            <c:numRef>
              <c:f>Tableaux!$B$425:$L$425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Tableaux!$B$426:$L$426</c:f>
              <c:numCache>
                <c:formatCode>0.0</c:formatCode>
                <c:ptCount val="11"/>
                <c:pt idx="0" formatCode="0">
                  <c:v>100</c:v>
                </c:pt>
                <c:pt idx="1">
                  <c:v>96.777944035644538</c:v>
                </c:pt>
                <c:pt idx="2">
                  <c:v>90.938605235848527</c:v>
                </c:pt>
                <c:pt idx="3">
                  <c:v>80.52389534903476</c:v>
                </c:pt>
                <c:pt idx="4">
                  <c:v>76.663974111802276</c:v>
                </c:pt>
                <c:pt idx="5">
                  <c:v>73.89171267402854</c:v>
                </c:pt>
                <c:pt idx="6">
                  <c:v>72.034947026585201</c:v>
                </c:pt>
                <c:pt idx="7">
                  <c:v>68.833642602084993</c:v>
                </c:pt>
                <c:pt idx="8">
                  <c:v>67.067271321854676</c:v>
                </c:pt>
                <c:pt idx="9">
                  <c:v>57.583285121039196</c:v>
                </c:pt>
                <c:pt idx="10">
                  <c:v>81.277588741807392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Tableaux!$A$427</c:f>
              <c:strCache>
                <c:ptCount val="1"/>
                <c:pt idx="0">
                  <c:v>réel &amp; mixte</c:v>
                </c:pt>
              </c:strCache>
            </c:strRef>
          </c:tx>
          <c:cat>
            <c:numRef>
              <c:f>Tableaux!$B$425:$L$425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Tableaux!$B$427:$L$427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108.58085097184365</c:v>
                </c:pt>
                <c:pt idx="2">
                  <c:v>96.472855437490551</c:v>
                </c:pt>
                <c:pt idx="3">
                  <c:v>93.855215193634308</c:v>
                </c:pt>
                <c:pt idx="4">
                  <c:v>108.80453483692504</c:v>
                </c:pt>
                <c:pt idx="5">
                  <c:v>124.23632046900623</c:v>
                </c:pt>
                <c:pt idx="6">
                  <c:v>134.702761603173</c:v>
                </c:pt>
                <c:pt idx="7">
                  <c:v>119.29493921358214</c:v>
                </c:pt>
                <c:pt idx="8">
                  <c:v>106.96843135257488</c:v>
                </c:pt>
                <c:pt idx="9">
                  <c:v>108.79541098344603</c:v>
                </c:pt>
                <c:pt idx="10">
                  <c:v>106.78194091527524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Tableaux!$A$428</c:f>
              <c:strCache>
                <c:ptCount val="1"/>
                <c:pt idx="0">
                  <c:v>assiette totale</c:v>
                </c:pt>
              </c:strCache>
            </c:strRef>
          </c:tx>
          <c:cat>
            <c:numRef>
              <c:f>Tableaux!$B$425:$L$425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Tableaux!$B$428:$L$428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107.17181591875824</c:v>
                </c:pt>
                <c:pt idx="2">
                  <c:v>95.812174762059442</c:v>
                </c:pt>
                <c:pt idx="3">
                  <c:v>92.263717686581799</c:v>
                </c:pt>
                <c:pt idx="4">
                  <c:v>104.96758374239225</c:v>
                </c:pt>
                <c:pt idx="5">
                  <c:v>118.22616403039214</c:v>
                </c:pt>
                <c:pt idx="6">
                  <c:v>127.22145653858323</c:v>
                </c:pt>
                <c:pt idx="7">
                  <c:v>113.27085242427837</c:v>
                </c:pt>
                <c:pt idx="8">
                  <c:v>102.20501726772571</c:v>
                </c:pt>
                <c:pt idx="9">
                  <c:v>102.68168994224716</c:v>
                </c:pt>
                <c:pt idx="10">
                  <c:v>103.73722265960257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66272"/>
        <c:axId val="428465880"/>
      </c:lineChart>
      <c:catAx>
        <c:axId val="4284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65880"/>
        <c:crosses val="autoZero"/>
        <c:auto val="1"/>
        <c:lblAlgn val="ctr"/>
        <c:lblOffset val="100"/>
        <c:noMultiLvlLbl val="0"/>
      </c:catAx>
      <c:valAx>
        <c:axId val="428465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2846627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359367844490849"/>
          <c:y val="0.94545957331950226"/>
          <c:w val="0.82700421032043336"/>
          <c:h val="3.779801655585812E-2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Tableaux!$A$465</c:f>
              <c:strCache>
                <c:ptCount val="1"/>
                <c:pt idx="0">
                  <c:v>réel &amp; mixte</c:v>
                </c:pt>
              </c:strCache>
            </c:strRef>
          </c:tx>
          <c:cat>
            <c:numRef>
              <c:f>Tableaux!$B$464:$K$464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Tableaux!$B$465:$K$465</c:f>
              <c:numCache>
                <c:formatCode>0.0</c:formatCode>
                <c:ptCount val="10"/>
                <c:pt idx="0" formatCode="0">
                  <c:v>100</c:v>
                </c:pt>
                <c:pt idx="1">
                  <c:v>115.02748107530512</c:v>
                </c:pt>
                <c:pt idx="2">
                  <c:v>100.67015478434855</c:v>
                </c:pt>
                <c:pt idx="3">
                  <c:v>95.90405711553656</c:v>
                </c:pt>
                <c:pt idx="4">
                  <c:v>109.04762556301706</c:v>
                </c:pt>
                <c:pt idx="5">
                  <c:v>123.47791749733052</c:v>
                </c:pt>
                <c:pt idx="6">
                  <c:v>133.1944407936017</c:v>
                </c:pt>
                <c:pt idx="7">
                  <c:v>117.91266876177917</c:v>
                </c:pt>
                <c:pt idx="8">
                  <c:v>105.52110574741185</c:v>
                </c:pt>
                <c:pt idx="9">
                  <c:v>106.27855091768427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Tableaux!$A$466</c:f>
              <c:strCache>
                <c:ptCount val="1"/>
                <c:pt idx="0">
                  <c:v>forfait/micro-BA</c:v>
                </c:pt>
              </c:strCache>
            </c:strRef>
          </c:tx>
          <c:cat>
            <c:numRef>
              <c:f>Tableaux!$B$464:$K$464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Tableaux!$B$466:$K$466</c:f>
              <c:numCache>
                <c:formatCode>0.0</c:formatCode>
                <c:ptCount val="10"/>
                <c:pt idx="0" formatCode="0">
                  <c:v>100</c:v>
                </c:pt>
                <c:pt idx="1">
                  <c:v>88.533803907773873</c:v>
                </c:pt>
                <c:pt idx="2">
                  <c:v>81.946093777651015</c:v>
                </c:pt>
                <c:pt idx="3">
                  <c:v>71.053865575971159</c:v>
                </c:pt>
                <c:pt idx="4">
                  <c:v>66.350608422050144</c:v>
                </c:pt>
                <c:pt idx="5">
                  <c:v>63.41920783569909</c:v>
                </c:pt>
                <c:pt idx="6">
                  <c:v>61.508792970811143</c:v>
                </c:pt>
                <c:pt idx="7">
                  <c:v>58.752123153555523</c:v>
                </c:pt>
                <c:pt idx="8">
                  <c:v>57.131905305268369</c:v>
                </c:pt>
                <c:pt idx="9">
                  <c:v>48.575339994269143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Tableaux!$A$467</c:f>
              <c:strCache>
                <c:ptCount val="1"/>
                <c:pt idx="0">
                  <c:v>assiette totale</c:v>
                </c:pt>
              </c:strCache>
            </c:strRef>
          </c:tx>
          <c:cat>
            <c:numRef>
              <c:f>Tableaux!$B$464:$K$464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Tableaux!$B$467:$K$467</c:f>
              <c:numCache>
                <c:formatCode>0.0</c:formatCode>
                <c:ptCount val="10"/>
                <c:pt idx="0" formatCode="0">
                  <c:v>100</c:v>
                </c:pt>
                <c:pt idx="1">
                  <c:v>111.43268444965655</c:v>
                </c:pt>
                <c:pt idx="2">
                  <c:v>98.129579125496505</c:v>
                </c:pt>
                <c:pt idx="3">
                  <c:v>92.53225696381476</c:v>
                </c:pt>
                <c:pt idx="4">
                  <c:v>103.25427750593008</c:v>
                </c:pt>
                <c:pt idx="5">
                  <c:v>115.32884685427804</c:v>
                </c:pt>
                <c:pt idx="6">
                  <c:v>123.46776815124718</c:v>
                </c:pt>
                <c:pt idx="7">
                  <c:v>109.88546557744345</c:v>
                </c:pt>
                <c:pt idx="8">
                  <c:v>98.955413360987336</c:v>
                </c:pt>
                <c:pt idx="9">
                  <c:v>98.449086302225297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63528"/>
        <c:axId val="428468232"/>
      </c:lineChart>
      <c:catAx>
        <c:axId val="42846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68232"/>
        <c:crosses val="autoZero"/>
        <c:auto val="1"/>
        <c:lblAlgn val="ctr"/>
        <c:lblOffset val="100"/>
        <c:noMultiLvlLbl val="0"/>
      </c:catAx>
      <c:valAx>
        <c:axId val="428468232"/>
        <c:scaling>
          <c:orientation val="minMax"/>
          <c:max val="1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28463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396305619375468E-2"/>
          <c:y val="0.94966041480991381"/>
          <c:w val="0.87348984426596399"/>
          <c:h val="3.779801655585812E-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0880888728116E-2"/>
          <c:y val="2.3234760026233484E-2"/>
          <c:w val="0.94626617858599926"/>
          <c:h val="0.83821967932806551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Tableaux!$A$439</c:f>
              <c:strCache>
                <c:ptCount val="1"/>
                <c:pt idx="0">
                  <c:v>assiette totale au réel</c:v>
                </c:pt>
              </c:strCache>
            </c:strRef>
          </c:tx>
          <c:cat>
            <c:numRef>
              <c:f>Tableaux!$B$438:$L$438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Tableaux!$B$439:$L$439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108.58085097184365</c:v>
                </c:pt>
                <c:pt idx="2">
                  <c:v>96.472855437490551</c:v>
                </c:pt>
                <c:pt idx="3">
                  <c:v>93.855215193634308</c:v>
                </c:pt>
                <c:pt idx="4">
                  <c:v>108.80453483692504</c:v>
                </c:pt>
                <c:pt idx="5">
                  <c:v>124.23632046900623</c:v>
                </c:pt>
                <c:pt idx="6">
                  <c:v>134.702761603173</c:v>
                </c:pt>
                <c:pt idx="7">
                  <c:v>119.29493921358214</c:v>
                </c:pt>
                <c:pt idx="8">
                  <c:v>106.96843135257488</c:v>
                </c:pt>
                <c:pt idx="9">
                  <c:v>108.79541098344603</c:v>
                </c:pt>
                <c:pt idx="10">
                  <c:v>106.78194091527524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Tableaux!$A$440</c:f>
              <c:strCache>
                <c:ptCount val="1"/>
                <c:pt idx="0">
                  <c:v>assiette moyenne au réel</c:v>
                </c:pt>
              </c:strCache>
            </c:strRef>
          </c:tx>
          <c:cat>
            <c:numRef>
              <c:f>Tableaux!$B$438:$L$438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Tableaux!$B$440:$L$440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108.06781736519152</c:v>
                </c:pt>
                <c:pt idx="2">
                  <c:v>95.096583122468402</c:v>
                </c:pt>
                <c:pt idx="3">
                  <c:v>92.3592340073033</c:v>
                </c:pt>
                <c:pt idx="4">
                  <c:v>106.94299132133239</c:v>
                </c:pt>
                <c:pt idx="5">
                  <c:v>121.67568296814495</c:v>
                </c:pt>
                <c:pt idx="6">
                  <c:v>132.19827407618766</c:v>
                </c:pt>
                <c:pt idx="7">
                  <c:v>118.59758569591735</c:v>
                </c:pt>
                <c:pt idx="8">
                  <c:v>105.65035890936269</c:v>
                </c:pt>
                <c:pt idx="9">
                  <c:v>106.46394101422123</c:v>
                </c:pt>
                <c:pt idx="10">
                  <c:v>109.65205780122098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Tableaux!$A$441</c:f>
              <c:strCache>
                <c:ptCount val="1"/>
                <c:pt idx="0">
                  <c:v>effectifs des CE au réel</c:v>
                </c:pt>
              </c:strCache>
            </c:strRef>
          </c:tx>
          <c:cat>
            <c:numRef>
              <c:f>Tableaux!$B$438:$L$438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Tableaux!$B$441:$L$441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100.47473301410213</c:v>
                </c:pt>
                <c:pt idx="2">
                  <c:v>101.44723634628359</c:v>
                </c:pt>
                <c:pt idx="3">
                  <c:v>101.619741872494</c:v>
                </c:pt>
                <c:pt idx="4">
                  <c:v>101.74068771837443</c:v>
                </c:pt>
                <c:pt idx="5">
                  <c:v>102.10462227049086</c:v>
                </c:pt>
                <c:pt idx="6">
                  <c:v>101.89426974488929</c:v>
                </c:pt>
                <c:pt idx="7">
                  <c:v>100.58799975865682</c:v>
                </c:pt>
                <c:pt idx="8">
                  <c:v>101.24757971181431</c:v>
                </c:pt>
                <c:pt idx="9">
                  <c:v>102.18991514593034</c:v>
                </c:pt>
                <c:pt idx="10">
                  <c:v>97.382523462397089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69408"/>
        <c:axId val="428466664"/>
      </c:lineChart>
      <c:catAx>
        <c:axId val="4284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66664"/>
        <c:crosses val="autoZero"/>
        <c:auto val="1"/>
        <c:lblAlgn val="ctr"/>
        <c:lblOffset val="100"/>
        <c:noMultiLvlLbl val="0"/>
      </c:catAx>
      <c:valAx>
        <c:axId val="428466664"/>
        <c:scaling>
          <c:orientation val="minMax"/>
          <c:max val="16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28469408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40880888728116E-2"/>
          <c:y val="2.3234760026233484E-2"/>
          <c:w val="0.92496729063963012"/>
          <c:h val="0.73529729897802032"/>
        </c:manualLayout>
      </c:layout>
      <c:lineChart>
        <c:grouping val="standard"/>
        <c:varyColors val="0"/>
        <c:ser>
          <c:idx val="0"/>
          <c:order val="0"/>
          <c:tx>
            <c:strRef>
              <c:f>Tableaux!$A$446</c:f>
              <c:strCache>
                <c:ptCount val="1"/>
                <c:pt idx="0">
                  <c:v>assiette totale au forfait/micro-BA</c:v>
                </c:pt>
              </c:strCache>
            </c:strRef>
          </c:tx>
          <c:cat>
            <c:numRef>
              <c:f>Tableaux!$B$445:$L$445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Tableaux!$B$446:$L$446</c:f>
              <c:numCache>
                <c:formatCode>0.0</c:formatCode>
                <c:ptCount val="11"/>
                <c:pt idx="0" formatCode="0">
                  <c:v>100</c:v>
                </c:pt>
                <c:pt idx="1">
                  <c:v>96.777944035644538</c:v>
                </c:pt>
                <c:pt idx="2">
                  <c:v>90.938605235848527</c:v>
                </c:pt>
                <c:pt idx="3">
                  <c:v>80.52389534903476</c:v>
                </c:pt>
                <c:pt idx="4">
                  <c:v>76.663974111802276</c:v>
                </c:pt>
                <c:pt idx="5">
                  <c:v>73.89171267402854</c:v>
                </c:pt>
                <c:pt idx="6">
                  <c:v>72.034947026585201</c:v>
                </c:pt>
                <c:pt idx="7">
                  <c:v>68.833642602084993</c:v>
                </c:pt>
                <c:pt idx="8">
                  <c:v>67.067271321854676</c:v>
                </c:pt>
                <c:pt idx="9">
                  <c:v>57.583285121039196</c:v>
                </c:pt>
                <c:pt idx="10">
                  <c:v>81.277588741807392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Tableaux!$A$447</c:f>
              <c:strCache>
                <c:ptCount val="1"/>
                <c:pt idx="0">
                  <c:v>assiette moyenne au forfait/micro-BA</c:v>
                </c:pt>
              </c:strCache>
            </c:strRef>
          </c:tx>
          <c:cat>
            <c:numRef>
              <c:f>Tableaux!$B$445:$L$445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Tableaux!$B$447:$L$447</c:f>
              <c:numCache>
                <c:formatCode>0.0</c:formatCode>
                <c:ptCount val="11"/>
                <c:pt idx="0" formatCode="0">
                  <c:v>100</c:v>
                </c:pt>
                <c:pt idx="1">
                  <c:v>103.92038215718055</c:v>
                </c:pt>
                <c:pt idx="2">
                  <c:v>107.14705186581233</c:v>
                </c:pt>
                <c:pt idx="3">
                  <c:v>101.08331769675733</c:v>
                </c:pt>
                <c:pt idx="4">
                  <c:v>101.13234083815861</c:v>
                </c:pt>
                <c:pt idx="5">
                  <c:v>103.47558403970218</c:v>
                </c:pt>
                <c:pt idx="6">
                  <c:v>104.88198067446565</c:v>
                </c:pt>
                <c:pt idx="7">
                  <c:v>101.71943918074649</c:v>
                </c:pt>
                <c:pt idx="8">
                  <c:v>107.87543385338998</c:v>
                </c:pt>
                <c:pt idx="9">
                  <c:v>106.57221021711894</c:v>
                </c:pt>
                <c:pt idx="10">
                  <c:v>129.58785468669757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Tableaux!$A$448</c:f>
              <c:strCache>
                <c:ptCount val="1"/>
                <c:pt idx="0">
                  <c:v>effectifs des CE au forfait/micro-BA</c:v>
                </c:pt>
              </c:strCache>
            </c:strRef>
          </c:tx>
          <c:cat>
            <c:numRef>
              <c:f>Tableaux!$B$445:$L$445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Tableaux!$B$448:$L$448</c:f>
              <c:numCache>
                <c:formatCode>0.0</c:formatCode>
                <c:ptCount val="11"/>
                <c:pt idx="0" formatCode="0">
                  <c:v>100</c:v>
                </c:pt>
                <c:pt idx="1">
                  <c:v>93.127009376531163</c:v>
                </c:pt>
                <c:pt idx="2">
                  <c:v>84.872708723462807</c:v>
                </c:pt>
                <c:pt idx="3">
                  <c:v>79.660914564162454</c:v>
                </c:pt>
                <c:pt idx="4">
                  <c:v>75.805596386310398</c:v>
                </c:pt>
                <c:pt idx="5">
                  <c:v>71.409298673056398</c:v>
                </c:pt>
                <c:pt idx="6">
                  <c:v>68.68225170985778</c:v>
                </c:pt>
                <c:pt idx="7">
                  <c:v>67.670096450073487</c:v>
                </c:pt>
                <c:pt idx="8">
                  <c:v>62.17103276080784</c:v>
                </c:pt>
                <c:pt idx="9">
                  <c:v>54.032176872118079</c:v>
                </c:pt>
                <c:pt idx="10">
                  <c:v>62.720066582096671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63920"/>
        <c:axId val="428467448"/>
      </c:lineChart>
      <c:catAx>
        <c:axId val="42846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67448"/>
        <c:crosses val="autoZero"/>
        <c:auto val="1"/>
        <c:lblAlgn val="ctr"/>
        <c:lblOffset val="100"/>
        <c:noMultiLvlLbl val="0"/>
      </c:catAx>
      <c:valAx>
        <c:axId val="428467448"/>
        <c:scaling>
          <c:orientation val="minMax"/>
          <c:max val="1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2846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0200521195708593E-2"/>
          <c:y val="0.87541595659100169"/>
          <c:w val="0.85182444346698105"/>
          <c:h val="8.5700619750512047E-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Tableaux!$N$32</c:f>
              <c:strCache>
                <c:ptCount val="1"/>
                <c:pt idx="0">
                  <c:v>Femmes</c:v>
                </c:pt>
              </c:strCache>
            </c:strRef>
          </c:tx>
          <c:spPr>
            <a:pattFill prst="pct90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Tableaux!$L$33:$L$104</c:f>
              <c:numCache>
                <c:formatCode>General</c:formatCode>
                <c:ptCount val="72"/>
                <c:pt idx="0">
                  <c:v>19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</c:numCache>
            </c:numRef>
          </c:cat>
          <c:val>
            <c:numRef>
              <c:f>Tableaux!$N$33:$N$104</c:f>
              <c:numCache>
                <c:formatCode>General</c:formatCode>
                <c:ptCount val="7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10</c:v>
                </c:pt>
                <c:pt idx="5">
                  <c:v>20</c:v>
                </c:pt>
                <c:pt idx="6">
                  <c:v>23</c:v>
                </c:pt>
                <c:pt idx="7">
                  <c:v>42</c:v>
                </c:pt>
                <c:pt idx="8">
                  <c:v>51</c:v>
                </c:pt>
                <c:pt idx="9">
                  <c:v>76</c:v>
                </c:pt>
                <c:pt idx="10">
                  <c:v>96</c:v>
                </c:pt>
                <c:pt idx="11">
                  <c:v>113</c:v>
                </c:pt>
                <c:pt idx="12">
                  <c:v>125</c:v>
                </c:pt>
                <c:pt idx="13">
                  <c:v>168</c:v>
                </c:pt>
                <c:pt idx="14">
                  <c:v>165</c:v>
                </c:pt>
                <c:pt idx="15">
                  <c:v>178</c:v>
                </c:pt>
                <c:pt idx="16">
                  <c:v>182</c:v>
                </c:pt>
                <c:pt idx="17">
                  <c:v>223</c:v>
                </c:pt>
                <c:pt idx="18">
                  <c:v>242</c:v>
                </c:pt>
                <c:pt idx="19">
                  <c:v>205</c:v>
                </c:pt>
                <c:pt idx="20">
                  <c:v>227</c:v>
                </c:pt>
                <c:pt idx="21">
                  <c:v>259</c:v>
                </c:pt>
                <c:pt idx="22">
                  <c:v>256</c:v>
                </c:pt>
                <c:pt idx="23">
                  <c:v>313</c:v>
                </c:pt>
                <c:pt idx="24">
                  <c:v>388</c:v>
                </c:pt>
                <c:pt idx="25">
                  <c:v>392</c:v>
                </c:pt>
                <c:pt idx="26">
                  <c:v>475</c:v>
                </c:pt>
                <c:pt idx="27">
                  <c:v>521</c:v>
                </c:pt>
                <c:pt idx="28">
                  <c:v>596</c:v>
                </c:pt>
                <c:pt idx="29">
                  <c:v>599</c:v>
                </c:pt>
                <c:pt idx="30">
                  <c:v>730</c:v>
                </c:pt>
                <c:pt idx="31">
                  <c:v>858</c:v>
                </c:pt>
                <c:pt idx="32">
                  <c:v>952</c:v>
                </c:pt>
                <c:pt idx="33">
                  <c:v>1063</c:v>
                </c:pt>
                <c:pt idx="34">
                  <c:v>1203</c:v>
                </c:pt>
                <c:pt idx="35">
                  <c:v>1269</c:v>
                </c:pt>
                <c:pt idx="36">
                  <c:v>1332</c:v>
                </c:pt>
                <c:pt idx="37">
                  <c:v>1417</c:v>
                </c:pt>
                <c:pt idx="38">
                  <c:v>1483</c:v>
                </c:pt>
                <c:pt idx="39">
                  <c:v>1502</c:v>
                </c:pt>
                <c:pt idx="40">
                  <c:v>972</c:v>
                </c:pt>
                <c:pt idx="41">
                  <c:v>803</c:v>
                </c:pt>
                <c:pt idx="42">
                  <c:v>471</c:v>
                </c:pt>
                <c:pt idx="43">
                  <c:v>346</c:v>
                </c:pt>
                <c:pt idx="44">
                  <c:v>244</c:v>
                </c:pt>
                <c:pt idx="45">
                  <c:v>179</c:v>
                </c:pt>
                <c:pt idx="46">
                  <c:v>117</c:v>
                </c:pt>
                <c:pt idx="47">
                  <c:v>83</c:v>
                </c:pt>
                <c:pt idx="48">
                  <c:v>52</c:v>
                </c:pt>
                <c:pt idx="49">
                  <c:v>49</c:v>
                </c:pt>
                <c:pt idx="50">
                  <c:v>32</c:v>
                </c:pt>
                <c:pt idx="51">
                  <c:v>23</c:v>
                </c:pt>
                <c:pt idx="52">
                  <c:v>16</c:v>
                </c:pt>
                <c:pt idx="53">
                  <c:v>14</c:v>
                </c:pt>
                <c:pt idx="54">
                  <c:v>7</c:v>
                </c:pt>
                <c:pt idx="55">
                  <c:v>5</c:v>
                </c:pt>
                <c:pt idx="56">
                  <c:v>10</c:v>
                </c:pt>
                <c:pt idx="57">
                  <c:v>1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Tableaux!$M$32</c:f>
              <c:strCache>
                <c:ptCount val="1"/>
                <c:pt idx="0">
                  <c:v>Hommes</c:v>
                </c:pt>
              </c:strCache>
            </c:strRef>
          </c:tx>
          <c:spPr>
            <a:pattFill prst="pct9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Tableaux!$L$33:$L$104</c:f>
              <c:numCache>
                <c:formatCode>General</c:formatCode>
                <c:ptCount val="72"/>
                <c:pt idx="0">
                  <c:v>19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  <c:pt idx="44">
                  <c:v>65</c:v>
                </c:pt>
                <c:pt idx="45">
                  <c:v>66</c:v>
                </c:pt>
                <c:pt idx="46">
                  <c:v>67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71</c:v>
                </c:pt>
                <c:pt idx="51">
                  <c:v>72</c:v>
                </c:pt>
                <c:pt idx="52">
                  <c:v>73</c:v>
                </c:pt>
                <c:pt idx="53">
                  <c:v>74</c:v>
                </c:pt>
                <c:pt idx="54">
                  <c:v>75</c:v>
                </c:pt>
                <c:pt idx="55">
                  <c:v>76</c:v>
                </c:pt>
                <c:pt idx="56">
                  <c:v>77</c:v>
                </c:pt>
                <c:pt idx="57">
                  <c:v>78</c:v>
                </c:pt>
                <c:pt idx="58">
                  <c:v>79</c:v>
                </c:pt>
                <c:pt idx="59">
                  <c:v>80</c:v>
                </c:pt>
                <c:pt idx="60">
                  <c:v>81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85</c:v>
                </c:pt>
                <c:pt idx="65">
                  <c:v>86</c:v>
                </c:pt>
                <c:pt idx="66">
                  <c:v>87</c:v>
                </c:pt>
                <c:pt idx="67">
                  <c:v>88</c:v>
                </c:pt>
                <c:pt idx="68">
                  <c:v>89</c:v>
                </c:pt>
                <c:pt idx="69">
                  <c:v>90</c:v>
                </c:pt>
                <c:pt idx="70">
                  <c:v>91</c:v>
                </c:pt>
                <c:pt idx="71">
                  <c:v>92</c:v>
                </c:pt>
              </c:numCache>
            </c:numRef>
          </c:cat>
          <c:val>
            <c:numRef>
              <c:f>Tableaux!$M$33:$M$104</c:f>
              <c:numCache>
                <c:formatCode>General</c:formatCode>
                <c:ptCount val="72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-4</c:v>
                </c:pt>
                <c:pt idx="5">
                  <c:v>-9</c:v>
                </c:pt>
                <c:pt idx="6">
                  <c:v>-17</c:v>
                </c:pt>
                <c:pt idx="7">
                  <c:v>-14</c:v>
                </c:pt>
                <c:pt idx="8">
                  <c:v>-25</c:v>
                </c:pt>
                <c:pt idx="9">
                  <c:v>-39</c:v>
                </c:pt>
                <c:pt idx="10">
                  <c:v>-39</c:v>
                </c:pt>
                <c:pt idx="11">
                  <c:v>-48</c:v>
                </c:pt>
                <c:pt idx="12">
                  <c:v>-54</c:v>
                </c:pt>
                <c:pt idx="13">
                  <c:v>-61</c:v>
                </c:pt>
                <c:pt idx="14">
                  <c:v>-68</c:v>
                </c:pt>
                <c:pt idx="15">
                  <c:v>-70</c:v>
                </c:pt>
                <c:pt idx="16">
                  <c:v>-77</c:v>
                </c:pt>
                <c:pt idx="17">
                  <c:v>-81</c:v>
                </c:pt>
                <c:pt idx="18">
                  <c:v>-87</c:v>
                </c:pt>
                <c:pt idx="19">
                  <c:v>-99</c:v>
                </c:pt>
                <c:pt idx="20">
                  <c:v>-93</c:v>
                </c:pt>
                <c:pt idx="21">
                  <c:v>-76</c:v>
                </c:pt>
                <c:pt idx="22">
                  <c:v>-100</c:v>
                </c:pt>
                <c:pt idx="23">
                  <c:v>-102</c:v>
                </c:pt>
                <c:pt idx="24">
                  <c:v>-76</c:v>
                </c:pt>
                <c:pt idx="25">
                  <c:v>-134</c:v>
                </c:pt>
                <c:pt idx="26">
                  <c:v>-100</c:v>
                </c:pt>
                <c:pt idx="27">
                  <c:v>-135</c:v>
                </c:pt>
                <c:pt idx="28">
                  <c:v>-133</c:v>
                </c:pt>
                <c:pt idx="29">
                  <c:v>-143</c:v>
                </c:pt>
                <c:pt idx="30">
                  <c:v>-187</c:v>
                </c:pt>
                <c:pt idx="31">
                  <c:v>-150</c:v>
                </c:pt>
                <c:pt idx="32">
                  <c:v>-196</c:v>
                </c:pt>
                <c:pt idx="33">
                  <c:v>-204</c:v>
                </c:pt>
                <c:pt idx="34">
                  <c:v>-240</c:v>
                </c:pt>
                <c:pt idx="35">
                  <c:v>-250</c:v>
                </c:pt>
                <c:pt idx="36">
                  <c:v>-272</c:v>
                </c:pt>
                <c:pt idx="37">
                  <c:v>-275</c:v>
                </c:pt>
                <c:pt idx="38">
                  <c:v>-246</c:v>
                </c:pt>
                <c:pt idx="39">
                  <c:v>-248</c:v>
                </c:pt>
                <c:pt idx="40">
                  <c:v>-221</c:v>
                </c:pt>
                <c:pt idx="41">
                  <c:v>-158</c:v>
                </c:pt>
                <c:pt idx="42">
                  <c:v>-112</c:v>
                </c:pt>
                <c:pt idx="43">
                  <c:v>-78</c:v>
                </c:pt>
                <c:pt idx="44">
                  <c:v>-58</c:v>
                </c:pt>
                <c:pt idx="45">
                  <c:v>-45</c:v>
                </c:pt>
                <c:pt idx="46">
                  <c:v>-30</c:v>
                </c:pt>
                <c:pt idx="47">
                  <c:v>-18</c:v>
                </c:pt>
                <c:pt idx="48">
                  <c:v>-14</c:v>
                </c:pt>
                <c:pt idx="49">
                  <c:v>-17</c:v>
                </c:pt>
                <c:pt idx="50">
                  <c:v>-4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0</c:v>
                </c:pt>
                <c:pt idx="63">
                  <c:v>-1</c:v>
                </c:pt>
                <c:pt idx="64">
                  <c:v>0</c:v>
                </c:pt>
                <c:pt idx="65">
                  <c:v>-1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063024"/>
        <c:axId val="162063416"/>
      </c:barChart>
      <c:catAx>
        <c:axId val="16206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162063416"/>
        <c:crosses val="autoZero"/>
        <c:auto val="1"/>
        <c:lblAlgn val="ctr"/>
        <c:lblOffset val="100"/>
        <c:noMultiLvlLbl val="0"/>
      </c:catAx>
      <c:valAx>
        <c:axId val="162063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206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Tableaux!$W$32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Tableaux!$V$33:$V$106</c:f>
              <c:numCache>
                <c:formatCode>General</c:formatCode>
                <c:ptCount val="7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91</c:v>
                </c:pt>
                <c:pt idx="70">
                  <c:v>92</c:v>
                </c:pt>
                <c:pt idx="71">
                  <c:v>93</c:v>
                </c:pt>
                <c:pt idx="72">
                  <c:v>94</c:v>
                </c:pt>
                <c:pt idx="73">
                  <c:v>95</c:v>
                </c:pt>
              </c:numCache>
            </c:numRef>
          </c:cat>
          <c:val>
            <c:numRef>
              <c:f>Tableaux!$W$33:$W$106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-8</c:v>
                </c:pt>
                <c:pt idx="4">
                  <c:v>-12</c:v>
                </c:pt>
                <c:pt idx="5">
                  <c:v>-20</c:v>
                </c:pt>
                <c:pt idx="6">
                  <c:v>-30</c:v>
                </c:pt>
                <c:pt idx="7">
                  <c:v>-24</c:v>
                </c:pt>
                <c:pt idx="8">
                  <c:v>-42</c:v>
                </c:pt>
                <c:pt idx="9">
                  <c:v>-68</c:v>
                </c:pt>
                <c:pt idx="10">
                  <c:v>-74</c:v>
                </c:pt>
                <c:pt idx="11">
                  <c:v>-90</c:v>
                </c:pt>
                <c:pt idx="12">
                  <c:v>-92</c:v>
                </c:pt>
                <c:pt idx="13">
                  <c:v>-120</c:v>
                </c:pt>
                <c:pt idx="14">
                  <c:v>-128</c:v>
                </c:pt>
                <c:pt idx="15">
                  <c:v>-138</c:v>
                </c:pt>
                <c:pt idx="16">
                  <c:v>-182</c:v>
                </c:pt>
                <c:pt idx="17">
                  <c:v>-216</c:v>
                </c:pt>
                <c:pt idx="18">
                  <c:v>-288</c:v>
                </c:pt>
                <c:pt idx="19">
                  <c:v>-274</c:v>
                </c:pt>
                <c:pt idx="20">
                  <c:v>-322</c:v>
                </c:pt>
                <c:pt idx="21">
                  <c:v>-368</c:v>
                </c:pt>
                <c:pt idx="22">
                  <c:v>-352</c:v>
                </c:pt>
                <c:pt idx="23">
                  <c:v>-440</c:v>
                </c:pt>
                <c:pt idx="24">
                  <c:v>-456</c:v>
                </c:pt>
                <c:pt idx="25">
                  <c:v>-536</c:v>
                </c:pt>
                <c:pt idx="26">
                  <c:v>-476</c:v>
                </c:pt>
                <c:pt idx="27">
                  <c:v>-504</c:v>
                </c:pt>
                <c:pt idx="28">
                  <c:v>-524</c:v>
                </c:pt>
                <c:pt idx="29">
                  <c:v>-564</c:v>
                </c:pt>
                <c:pt idx="30">
                  <c:v>-476</c:v>
                </c:pt>
                <c:pt idx="31">
                  <c:v>-560</c:v>
                </c:pt>
                <c:pt idx="32">
                  <c:v>-554</c:v>
                </c:pt>
                <c:pt idx="33">
                  <c:v>-514</c:v>
                </c:pt>
                <c:pt idx="34">
                  <c:v>-522</c:v>
                </c:pt>
                <c:pt idx="35">
                  <c:v>-482</c:v>
                </c:pt>
                <c:pt idx="36">
                  <c:v>-520</c:v>
                </c:pt>
                <c:pt idx="37">
                  <c:v>-442</c:v>
                </c:pt>
                <c:pt idx="38">
                  <c:v>-322</c:v>
                </c:pt>
                <c:pt idx="39">
                  <c:v>-236</c:v>
                </c:pt>
                <c:pt idx="40">
                  <c:v>-196</c:v>
                </c:pt>
                <c:pt idx="41">
                  <c:v>-82</c:v>
                </c:pt>
                <c:pt idx="42">
                  <c:v>-56</c:v>
                </c:pt>
                <c:pt idx="43">
                  <c:v>-18</c:v>
                </c:pt>
                <c:pt idx="44">
                  <c:v>-22</c:v>
                </c:pt>
                <c:pt idx="45">
                  <c:v>-16</c:v>
                </c:pt>
                <c:pt idx="46">
                  <c:v>-10</c:v>
                </c:pt>
                <c:pt idx="47">
                  <c:v>-2</c:v>
                </c:pt>
                <c:pt idx="48">
                  <c:v>0</c:v>
                </c:pt>
                <c:pt idx="49">
                  <c:v>0</c:v>
                </c:pt>
                <c:pt idx="50">
                  <c:v>-4</c:v>
                </c:pt>
                <c:pt idx="51">
                  <c:v>0</c:v>
                </c:pt>
                <c:pt idx="52">
                  <c:v>-4</c:v>
                </c:pt>
                <c:pt idx="53">
                  <c:v>-2</c:v>
                </c:pt>
                <c:pt idx="54">
                  <c:v>0</c:v>
                </c:pt>
                <c:pt idx="55">
                  <c:v>0</c:v>
                </c:pt>
                <c:pt idx="56">
                  <c:v>-2</c:v>
                </c:pt>
                <c:pt idx="57">
                  <c:v>-2</c:v>
                </c:pt>
                <c:pt idx="58">
                  <c:v>0</c:v>
                </c:pt>
                <c:pt idx="59">
                  <c:v>-4</c:v>
                </c:pt>
                <c:pt idx="60">
                  <c:v>0</c:v>
                </c:pt>
                <c:pt idx="61">
                  <c:v>0</c:v>
                </c:pt>
                <c:pt idx="62">
                  <c:v>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Tableaux!$X$32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Tableaux!$V$33:$V$106</c:f>
              <c:numCache>
                <c:formatCode>General</c:formatCode>
                <c:ptCount val="7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91</c:v>
                </c:pt>
                <c:pt idx="70">
                  <c:v>92</c:v>
                </c:pt>
                <c:pt idx="71">
                  <c:v>93</c:v>
                </c:pt>
                <c:pt idx="72">
                  <c:v>94</c:v>
                </c:pt>
                <c:pt idx="73">
                  <c:v>95</c:v>
                </c:pt>
              </c:numCache>
            </c:numRef>
          </c:cat>
          <c:val>
            <c:numRef>
              <c:f>Tableaux!$X$33:$X$106</c:f>
              <c:numCache>
                <c:formatCode>General</c:formatCode>
                <c:ptCount val="7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21</c:v>
                </c:pt>
                <c:pt idx="5">
                  <c:v>23</c:v>
                </c:pt>
                <c:pt idx="6">
                  <c:v>31</c:v>
                </c:pt>
                <c:pt idx="7">
                  <c:v>54</c:v>
                </c:pt>
                <c:pt idx="8">
                  <c:v>64</c:v>
                </c:pt>
                <c:pt idx="9">
                  <c:v>71</c:v>
                </c:pt>
                <c:pt idx="10">
                  <c:v>89</c:v>
                </c:pt>
                <c:pt idx="11">
                  <c:v>125</c:v>
                </c:pt>
                <c:pt idx="12">
                  <c:v>170</c:v>
                </c:pt>
                <c:pt idx="13">
                  <c:v>168</c:v>
                </c:pt>
                <c:pt idx="14">
                  <c:v>238</c:v>
                </c:pt>
                <c:pt idx="15">
                  <c:v>328</c:v>
                </c:pt>
                <c:pt idx="16">
                  <c:v>396</c:v>
                </c:pt>
                <c:pt idx="17">
                  <c:v>513</c:v>
                </c:pt>
                <c:pt idx="18">
                  <c:v>601</c:v>
                </c:pt>
                <c:pt idx="19">
                  <c:v>643</c:v>
                </c:pt>
                <c:pt idx="20">
                  <c:v>724</c:v>
                </c:pt>
                <c:pt idx="21">
                  <c:v>895</c:v>
                </c:pt>
                <c:pt idx="22">
                  <c:v>1090</c:v>
                </c:pt>
                <c:pt idx="23">
                  <c:v>1209</c:v>
                </c:pt>
                <c:pt idx="24">
                  <c:v>1404</c:v>
                </c:pt>
                <c:pt idx="25">
                  <c:v>1672</c:v>
                </c:pt>
                <c:pt idx="26">
                  <c:v>1757</c:v>
                </c:pt>
                <c:pt idx="27">
                  <c:v>1878</c:v>
                </c:pt>
                <c:pt idx="28">
                  <c:v>2045</c:v>
                </c:pt>
                <c:pt idx="29">
                  <c:v>2150</c:v>
                </c:pt>
                <c:pt idx="30">
                  <c:v>2250</c:v>
                </c:pt>
                <c:pt idx="31">
                  <c:v>2538</c:v>
                </c:pt>
                <c:pt idx="32">
                  <c:v>2587</c:v>
                </c:pt>
                <c:pt idx="33">
                  <c:v>2643</c:v>
                </c:pt>
                <c:pt idx="34">
                  <c:v>2846</c:v>
                </c:pt>
                <c:pt idx="35">
                  <c:v>3025</c:v>
                </c:pt>
                <c:pt idx="36">
                  <c:v>3262</c:v>
                </c:pt>
                <c:pt idx="37">
                  <c:v>2918</c:v>
                </c:pt>
                <c:pt idx="38">
                  <c:v>2723</c:v>
                </c:pt>
                <c:pt idx="39">
                  <c:v>2381</c:v>
                </c:pt>
                <c:pt idx="40">
                  <c:v>2031</c:v>
                </c:pt>
                <c:pt idx="41">
                  <c:v>741</c:v>
                </c:pt>
                <c:pt idx="42">
                  <c:v>389</c:v>
                </c:pt>
                <c:pt idx="43">
                  <c:v>191</c:v>
                </c:pt>
                <c:pt idx="44">
                  <c:v>126</c:v>
                </c:pt>
                <c:pt idx="45">
                  <c:v>99</c:v>
                </c:pt>
                <c:pt idx="46">
                  <c:v>79</c:v>
                </c:pt>
                <c:pt idx="47">
                  <c:v>42</c:v>
                </c:pt>
                <c:pt idx="48">
                  <c:v>30</c:v>
                </c:pt>
                <c:pt idx="49">
                  <c:v>27</c:v>
                </c:pt>
                <c:pt idx="50">
                  <c:v>30</c:v>
                </c:pt>
                <c:pt idx="51">
                  <c:v>19</c:v>
                </c:pt>
                <c:pt idx="52">
                  <c:v>18</c:v>
                </c:pt>
                <c:pt idx="53">
                  <c:v>13</c:v>
                </c:pt>
                <c:pt idx="54">
                  <c:v>9</c:v>
                </c:pt>
                <c:pt idx="55">
                  <c:v>8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10</c:v>
                </c:pt>
                <c:pt idx="60">
                  <c:v>13</c:v>
                </c:pt>
                <c:pt idx="61">
                  <c:v>7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4</c:v>
                </c:pt>
                <c:pt idx="69">
                  <c:v>2</c:v>
                </c:pt>
                <c:pt idx="70">
                  <c:v>1</c:v>
                </c:pt>
                <c:pt idx="71">
                  <c:v>4</c:v>
                </c:pt>
                <c:pt idx="72">
                  <c:v>1</c:v>
                </c:pt>
                <c:pt idx="7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060280"/>
        <c:axId val="162066160"/>
      </c:barChart>
      <c:catAx>
        <c:axId val="16206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66160"/>
        <c:crosses val="autoZero"/>
        <c:auto val="1"/>
        <c:lblAlgn val="ctr"/>
        <c:lblOffset val="100"/>
        <c:noMultiLvlLbl val="0"/>
      </c:catAx>
      <c:valAx>
        <c:axId val="16206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6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480085128995118"/>
          <c:y val="2.2969349975616647E-2"/>
          <c:w val="0.6229956710886152"/>
          <c:h val="0.9247197229603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Tableaux!$B$142</c:f>
              <c:strCache>
                <c:ptCount val="1"/>
                <c:pt idx="0">
                  <c:v>Chefs d'exploitation ou d'entreprise agricole</c:v>
                </c:pt>
              </c:strCache>
            </c:strRef>
          </c:tx>
          <c:spPr>
            <a:pattFill prst="pct7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Tableaux!$A$143:$A$167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de sociétés ou caisses locales d'assurances mutuelles agricoles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élevage de chevaux</c:v>
                </c:pt>
                <c:pt idx="10">
                  <c:v>exploitation de bois</c:v>
                </c:pt>
                <c:pt idx="11">
                  <c:v>entraînement, dressage, haras, clubs hippiques</c:v>
                </c:pt>
                <c:pt idx="12">
                  <c:v>entreprises de travaux agricoles</c:v>
                </c:pt>
                <c:pt idx="13">
                  <c:v>élevage porcin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entreprises de jardins, paysagistes, de reboisement</c:v>
                </c:pt>
                <c:pt idx="17">
                  <c:v>maraîchage, floriculture</c:v>
                </c:pt>
                <c:pt idx="18">
                  <c:v>élevage de bovins-mixte</c:v>
                </c:pt>
                <c:pt idx="19">
                  <c:v>élevage d'ovins, de caprins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cultures céréalières et industrielles, "grandes cultures"</c:v>
                </c:pt>
                <c:pt idx="24">
                  <c:v>élevage de bovins-lait</c:v>
                </c:pt>
              </c:strCache>
            </c:strRef>
          </c:cat>
          <c:val>
            <c:numRef>
              <c:f>Tableaux!$B$143:$B$167</c:f>
              <c:numCache>
                <c:formatCode>General</c:formatCode>
                <c:ptCount val="25"/>
                <c:pt idx="0">
                  <c:v>268</c:v>
                </c:pt>
                <c:pt idx="1">
                  <c:v>394</c:v>
                </c:pt>
                <c:pt idx="2">
                  <c:v>439</c:v>
                </c:pt>
                <c:pt idx="3">
                  <c:v>719</c:v>
                </c:pt>
                <c:pt idx="4">
                  <c:v>792</c:v>
                </c:pt>
                <c:pt idx="5">
                  <c:v>1366</c:v>
                </c:pt>
                <c:pt idx="6">
                  <c:v>2187</c:v>
                </c:pt>
                <c:pt idx="7">
                  <c:v>2566</c:v>
                </c:pt>
                <c:pt idx="8">
                  <c:v>4045</c:v>
                </c:pt>
                <c:pt idx="9">
                  <c:v>4578</c:v>
                </c:pt>
                <c:pt idx="10">
                  <c:v>4714</c:v>
                </c:pt>
                <c:pt idx="11">
                  <c:v>5648</c:v>
                </c:pt>
                <c:pt idx="12">
                  <c:v>6012</c:v>
                </c:pt>
                <c:pt idx="13">
                  <c:v>8673</c:v>
                </c:pt>
                <c:pt idx="14">
                  <c:v>9763</c:v>
                </c:pt>
                <c:pt idx="15">
                  <c:v>12930</c:v>
                </c:pt>
                <c:pt idx="16">
                  <c:v>19819</c:v>
                </c:pt>
                <c:pt idx="17">
                  <c:v>17637</c:v>
                </c:pt>
                <c:pt idx="18">
                  <c:v>20341</c:v>
                </c:pt>
                <c:pt idx="19">
                  <c:v>22051</c:v>
                </c:pt>
                <c:pt idx="20">
                  <c:v>52797</c:v>
                </c:pt>
                <c:pt idx="21">
                  <c:v>62541</c:v>
                </c:pt>
                <c:pt idx="22">
                  <c:v>63388</c:v>
                </c:pt>
                <c:pt idx="23">
                  <c:v>81251</c:v>
                </c:pt>
                <c:pt idx="24">
                  <c:v>90210</c:v>
                </c:pt>
              </c:numCache>
            </c:numRef>
          </c:val>
        </c:ser>
        <c:ser>
          <c:idx val="1"/>
          <c:order val="1"/>
          <c:tx>
            <c:strRef>
              <c:f>Tableaux!$C$142</c:f>
              <c:strCache>
                <c:ptCount val="1"/>
                <c:pt idx="0">
                  <c:v>Conjoints actifs</c:v>
                </c:pt>
              </c:strCache>
            </c:strRef>
          </c:tx>
          <c:invertIfNegative val="0"/>
          <c:cat>
            <c:strRef>
              <c:f>Tableaux!$A$143:$A$167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de sociétés ou caisses locales d'assurances mutuelles agricoles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élevage de chevaux</c:v>
                </c:pt>
                <c:pt idx="10">
                  <c:v>exploitation de bois</c:v>
                </c:pt>
                <c:pt idx="11">
                  <c:v>entraînement, dressage, haras, clubs hippiques</c:v>
                </c:pt>
                <c:pt idx="12">
                  <c:v>entreprises de travaux agricoles</c:v>
                </c:pt>
                <c:pt idx="13">
                  <c:v>élevage porcin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entreprises de jardins, paysagistes, de reboisement</c:v>
                </c:pt>
                <c:pt idx="17">
                  <c:v>maraîchage, floriculture</c:v>
                </c:pt>
                <c:pt idx="18">
                  <c:v>élevage de bovins-mixte</c:v>
                </c:pt>
                <c:pt idx="19">
                  <c:v>élevage d'ovins, de caprins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cultures céréalières et industrielles, "grandes cultures"</c:v>
                </c:pt>
                <c:pt idx="24">
                  <c:v>élevage de bovins-lait</c:v>
                </c:pt>
              </c:strCache>
            </c:strRef>
          </c:cat>
          <c:val>
            <c:numRef>
              <c:f>Tableaux!$C$143:$C$167</c:f>
              <c:numCache>
                <c:formatCode>General</c:formatCode>
                <c:ptCount val="25"/>
                <c:pt idx="0">
                  <c:v>25</c:v>
                </c:pt>
                <c:pt idx="1">
                  <c:v>24</c:v>
                </c:pt>
                <c:pt idx="2">
                  <c:v>10</c:v>
                </c:pt>
                <c:pt idx="3">
                  <c:v>79</c:v>
                </c:pt>
                <c:pt idx="4">
                  <c:v>93</c:v>
                </c:pt>
                <c:pt idx="5">
                  <c:v>114</c:v>
                </c:pt>
                <c:pt idx="6">
                  <c:v>285</c:v>
                </c:pt>
                <c:pt idx="7">
                  <c:v>276</c:v>
                </c:pt>
                <c:pt idx="8">
                  <c:v>502</c:v>
                </c:pt>
                <c:pt idx="9">
                  <c:v>355</c:v>
                </c:pt>
                <c:pt idx="10">
                  <c:v>252</c:v>
                </c:pt>
                <c:pt idx="11">
                  <c:v>604</c:v>
                </c:pt>
                <c:pt idx="12">
                  <c:v>448</c:v>
                </c:pt>
                <c:pt idx="13">
                  <c:v>821</c:v>
                </c:pt>
                <c:pt idx="14">
                  <c:v>1129</c:v>
                </c:pt>
                <c:pt idx="15">
                  <c:v>1505</c:v>
                </c:pt>
                <c:pt idx="16">
                  <c:v>1109</c:v>
                </c:pt>
                <c:pt idx="17">
                  <c:v>2914</c:v>
                </c:pt>
                <c:pt idx="18">
                  <c:v>2798</c:v>
                </c:pt>
                <c:pt idx="19">
                  <c:v>3114</c:v>
                </c:pt>
                <c:pt idx="20">
                  <c:v>5358</c:v>
                </c:pt>
                <c:pt idx="21">
                  <c:v>6456</c:v>
                </c:pt>
                <c:pt idx="22">
                  <c:v>6917</c:v>
                </c:pt>
                <c:pt idx="23">
                  <c:v>7757</c:v>
                </c:pt>
                <c:pt idx="24">
                  <c:v>11224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064200"/>
        <c:axId val="162059888"/>
      </c:barChart>
      <c:catAx>
        <c:axId val="162064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2059888"/>
        <c:crosses val="autoZero"/>
        <c:auto val="1"/>
        <c:lblAlgn val="ctr"/>
        <c:lblOffset val="100"/>
        <c:noMultiLvlLbl val="0"/>
      </c:catAx>
      <c:valAx>
        <c:axId val="162059888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62064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412403682742829"/>
          <c:y val="0.48729813032450742"/>
          <c:w val="0.30907489774306895"/>
          <c:h val="0.1716205543609987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803961916900751"/>
          <c:y val="2.2980893287226786E-2"/>
          <c:w val="0.58767904027547413"/>
          <c:h val="0.93243255469724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Tableaux!$B$174</c:f>
              <c:strCache>
                <c:ptCount val="1"/>
                <c:pt idx="0">
                  <c:v>Chefs d'exploitation ou d'entreprise agricole</c:v>
                </c:pt>
              </c:strCache>
            </c:strRef>
          </c:tx>
          <c:spPr>
            <a:pattFill prst="pct75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Tableaux!$A$175:$A$199</c:f>
              <c:strCache>
                <c:ptCount val="25"/>
                <c:pt idx="0">
                  <c:v>mandataires de sociétés ou caisses locales d'assurances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élevage de chevaux</c:v>
                </c:pt>
                <c:pt idx="11">
                  <c:v>entreprises de travaux agricoles</c:v>
                </c:pt>
                <c:pt idx="12">
                  <c:v>élevage porcin</c:v>
                </c:pt>
                <c:pt idx="13">
                  <c:v>entraînement, dressage, haras, clubs hippiques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maraîchage, floriculture</c:v>
                </c:pt>
                <c:pt idx="17">
                  <c:v>élevage de bovins-mixte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Tableaux!$B$175:$B$199</c:f>
              <c:numCache>
                <c:formatCode>#,##0</c:formatCode>
                <c:ptCount val="25"/>
                <c:pt idx="0">
                  <c:v>160</c:v>
                </c:pt>
                <c:pt idx="1">
                  <c:v>321</c:v>
                </c:pt>
                <c:pt idx="2">
                  <c:v>371</c:v>
                </c:pt>
                <c:pt idx="3">
                  <c:v>486</c:v>
                </c:pt>
                <c:pt idx="4">
                  <c:v>732</c:v>
                </c:pt>
                <c:pt idx="5">
                  <c:v>1314</c:v>
                </c:pt>
                <c:pt idx="6">
                  <c:v>2606</c:v>
                </c:pt>
                <c:pt idx="7">
                  <c:v>2835</c:v>
                </c:pt>
                <c:pt idx="8">
                  <c:v>4603</c:v>
                </c:pt>
                <c:pt idx="9">
                  <c:v>5342</c:v>
                </c:pt>
                <c:pt idx="10">
                  <c:v>5990</c:v>
                </c:pt>
                <c:pt idx="11">
                  <c:v>6785</c:v>
                </c:pt>
                <c:pt idx="12">
                  <c:v>6878</c:v>
                </c:pt>
                <c:pt idx="13">
                  <c:v>7905</c:v>
                </c:pt>
                <c:pt idx="14">
                  <c:v>8592</c:v>
                </c:pt>
                <c:pt idx="15">
                  <c:v>11780</c:v>
                </c:pt>
                <c:pt idx="16">
                  <c:v>13303</c:v>
                </c:pt>
                <c:pt idx="17">
                  <c:v>14271</c:v>
                </c:pt>
                <c:pt idx="18">
                  <c:v>21076</c:v>
                </c:pt>
                <c:pt idx="19">
                  <c:v>24248</c:v>
                </c:pt>
                <c:pt idx="20">
                  <c:v>46509</c:v>
                </c:pt>
                <c:pt idx="21">
                  <c:v>53580</c:v>
                </c:pt>
                <c:pt idx="22">
                  <c:v>58387</c:v>
                </c:pt>
                <c:pt idx="23">
                  <c:v>71624</c:v>
                </c:pt>
                <c:pt idx="24">
                  <c:v>78830</c:v>
                </c:pt>
              </c:numCache>
            </c:numRef>
          </c:val>
        </c:ser>
        <c:ser>
          <c:idx val="1"/>
          <c:order val="1"/>
          <c:tx>
            <c:strRef>
              <c:f>Tableaux!$C$174</c:f>
              <c:strCache>
                <c:ptCount val="1"/>
                <c:pt idx="0">
                  <c:v>Conjoints actifs</c:v>
                </c:pt>
              </c:strCache>
            </c:strRef>
          </c:tx>
          <c:invertIfNegative val="0"/>
          <c:cat>
            <c:strRef>
              <c:f>Tableaux!$A$175:$A$199</c:f>
              <c:strCache>
                <c:ptCount val="25"/>
                <c:pt idx="0">
                  <c:v>mandataires de sociétés ou caisses locales d'assurances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élevage de chevaux</c:v>
                </c:pt>
                <c:pt idx="11">
                  <c:v>entreprises de travaux agricoles</c:v>
                </c:pt>
                <c:pt idx="12">
                  <c:v>élevage porcin</c:v>
                </c:pt>
                <c:pt idx="13">
                  <c:v>entraînement, dressage, haras, clubs hippiques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maraîchage, floriculture</c:v>
                </c:pt>
                <c:pt idx="17">
                  <c:v>élevage de bovins-mixte</c:v>
                </c:pt>
                <c:pt idx="18">
                  <c:v>élevage d'ovins, de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Tableaux!$C$175:$C$199</c:f>
              <c:numCache>
                <c:formatCode>#,##0</c:formatCode>
                <c:ptCount val="25"/>
                <c:pt idx="0">
                  <c:v>2</c:v>
                </c:pt>
                <c:pt idx="1">
                  <c:v>17</c:v>
                </c:pt>
                <c:pt idx="2">
                  <c:v>29</c:v>
                </c:pt>
                <c:pt idx="3">
                  <c:v>24</c:v>
                </c:pt>
                <c:pt idx="4">
                  <c:v>61</c:v>
                </c:pt>
                <c:pt idx="5">
                  <c:v>99</c:v>
                </c:pt>
                <c:pt idx="6">
                  <c:v>180</c:v>
                </c:pt>
                <c:pt idx="7">
                  <c:v>238</c:v>
                </c:pt>
                <c:pt idx="8">
                  <c:v>153</c:v>
                </c:pt>
                <c:pt idx="9">
                  <c:v>458</c:v>
                </c:pt>
                <c:pt idx="10">
                  <c:v>445</c:v>
                </c:pt>
                <c:pt idx="11">
                  <c:v>253</c:v>
                </c:pt>
                <c:pt idx="12">
                  <c:v>326</c:v>
                </c:pt>
                <c:pt idx="13">
                  <c:v>660</c:v>
                </c:pt>
                <c:pt idx="14">
                  <c:v>617</c:v>
                </c:pt>
                <c:pt idx="15">
                  <c:v>753</c:v>
                </c:pt>
                <c:pt idx="16">
                  <c:v>1699</c:v>
                </c:pt>
                <c:pt idx="17">
                  <c:v>894</c:v>
                </c:pt>
                <c:pt idx="18">
                  <c:v>1682</c:v>
                </c:pt>
                <c:pt idx="19">
                  <c:v>741</c:v>
                </c:pt>
                <c:pt idx="20">
                  <c:v>2629</c:v>
                </c:pt>
                <c:pt idx="21">
                  <c:v>2712</c:v>
                </c:pt>
                <c:pt idx="22">
                  <c:v>3440</c:v>
                </c:pt>
                <c:pt idx="23">
                  <c:v>3816</c:v>
                </c:pt>
                <c:pt idx="24">
                  <c:v>4237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061456"/>
        <c:axId val="162062632"/>
      </c:barChart>
      <c:catAx>
        <c:axId val="162061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2062632"/>
        <c:crosses val="autoZero"/>
        <c:auto val="1"/>
        <c:lblAlgn val="ctr"/>
        <c:lblOffset val="100"/>
        <c:noMultiLvlLbl val="0"/>
      </c:catAx>
      <c:valAx>
        <c:axId val="162062632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6206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056332549111954"/>
          <c:y val="0.51236173011745589"/>
          <c:w val="0.32710722654321672"/>
          <c:h val="0.1444993167420166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37371423451505"/>
          <c:y val="2.2980893287226786E-2"/>
          <c:w val="0.60391950255318683"/>
          <c:h val="0.92468189064483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Tableaux!$B$205</c:f>
              <c:strCache>
                <c:ptCount val="1"/>
                <c:pt idx="0">
                  <c:v>Nombre d'exploitations ou d'entreprises agricoles en 2018</c:v>
                </c:pt>
              </c:strCache>
            </c:strRef>
          </c:tx>
          <c:invertIfNegative val="0"/>
          <c:cat>
            <c:strRef>
              <c:f>Tableaux!$A$206:$A$230</c:f>
              <c:strCache>
                <c:ptCount val="25"/>
                <c:pt idx="0">
                  <c:v>mandataires des sociétés ou caisses locales d'assurances mutuelles agricoles</c:v>
                </c:pt>
                <c:pt idx="1">
                  <c:v>scieries fixes</c:v>
                </c:pt>
                <c:pt idx="2">
                  <c:v>marais salants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pépinière</c:v>
                </c:pt>
                <c:pt idx="7">
                  <c:v>autres cultures spécialisées</c:v>
                </c:pt>
                <c:pt idx="8">
                  <c:v>exploitation de bois</c:v>
                </c:pt>
                <c:pt idx="9">
                  <c:v>autres élevages de petits animaux</c:v>
                </c:pt>
                <c:pt idx="10">
                  <c:v>élevage porcin</c:v>
                </c:pt>
                <c:pt idx="11">
                  <c:v>élevage de chevaux</c:v>
                </c:pt>
                <c:pt idx="12">
                  <c:v>entreprises de travaux agricoles</c:v>
                </c:pt>
                <c:pt idx="13">
                  <c:v>arboriculture fruitière</c:v>
                </c:pt>
                <c:pt idx="14">
                  <c:v>entraînement, dressage, haras, clubs hippiques</c:v>
                </c:pt>
                <c:pt idx="15">
                  <c:v>élevage de bovins-mixte</c:v>
                </c:pt>
                <c:pt idx="16">
                  <c:v>élevage de volailles, de lapins</c:v>
                </c:pt>
                <c:pt idx="17">
                  <c:v>maraîchage, floriculture</c:v>
                </c:pt>
                <c:pt idx="18">
                  <c:v>élevage ovins,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élevage de bovins-viande</c:v>
                </c:pt>
                <c:pt idx="22">
                  <c:v>cultures et élevages non spécialisés, polyculture, poly-élevage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Tableaux!$B$206:$B$230</c:f>
              <c:numCache>
                <c:formatCode>#,##0</c:formatCode>
                <c:ptCount val="25"/>
                <c:pt idx="0">
                  <c:v>158</c:v>
                </c:pt>
                <c:pt idx="1">
                  <c:v>278</c:v>
                </c:pt>
                <c:pt idx="2">
                  <c:v>352</c:v>
                </c:pt>
                <c:pt idx="3">
                  <c:v>464</c:v>
                </c:pt>
                <c:pt idx="4">
                  <c:v>671</c:v>
                </c:pt>
                <c:pt idx="5">
                  <c:v>1258</c:v>
                </c:pt>
                <c:pt idx="6">
                  <c:v>2166</c:v>
                </c:pt>
                <c:pt idx="7">
                  <c:v>2501</c:v>
                </c:pt>
                <c:pt idx="8">
                  <c:v>4368</c:v>
                </c:pt>
                <c:pt idx="9">
                  <c:v>4883</c:v>
                </c:pt>
                <c:pt idx="10">
                  <c:v>4932</c:v>
                </c:pt>
                <c:pt idx="11">
                  <c:v>5590</c:v>
                </c:pt>
                <c:pt idx="12">
                  <c:v>5973</c:v>
                </c:pt>
                <c:pt idx="13">
                  <c:v>7186</c:v>
                </c:pt>
                <c:pt idx="14">
                  <c:v>7247</c:v>
                </c:pt>
                <c:pt idx="15">
                  <c:v>9251</c:v>
                </c:pt>
                <c:pt idx="16">
                  <c:v>9631</c:v>
                </c:pt>
                <c:pt idx="17">
                  <c:v>11090</c:v>
                </c:pt>
                <c:pt idx="18">
                  <c:v>16236</c:v>
                </c:pt>
                <c:pt idx="19">
                  <c:v>22968</c:v>
                </c:pt>
                <c:pt idx="20">
                  <c:v>39738</c:v>
                </c:pt>
                <c:pt idx="21">
                  <c:v>42581</c:v>
                </c:pt>
                <c:pt idx="22">
                  <c:v>43981</c:v>
                </c:pt>
                <c:pt idx="23">
                  <c:v>45435</c:v>
                </c:pt>
                <c:pt idx="24">
                  <c:v>66354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061064"/>
        <c:axId val="162062240"/>
      </c:barChart>
      <c:catAx>
        <c:axId val="162061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062240"/>
        <c:crosses val="autoZero"/>
        <c:auto val="1"/>
        <c:lblAlgn val="ctr"/>
        <c:lblOffset val="100"/>
        <c:noMultiLvlLbl val="0"/>
      </c:catAx>
      <c:valAx>
        <c:axId val="162062240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061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398951415911887"/>
          <c:y val="0.53116427917064146"/>
          <c:w val="0.32046972493307224"/>
          <c:h val="8.1824153231398189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Tableaux!$B$234</c:f>
              <c:strCache>
                <c:ptCount val="1"/>
                <c:pt idx="0">
                  <c:v>Nombre d'exploitations ou d'entreprises agricoles en 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Tableaux!$A$235:$A$259</c:f>
              <c:strCache>
                <c:ptCount val="25"/>
                <c:pt idx="0">
                  <c:v>marais salants</c:v>
                </c:pt>
                <c:pt idx="1">
                  <c:v>scieries fixes</c:v>
                </c:pt>
                <c:pt idx="2">
                  <c:v>mandataires des sociétés ou caisses locales d'assurances mutuelles agricoles</c:v>
                </c:pt>
                <c:pt idx="3">
                  <c:v>sylviculture</c:v>
                </c:pt>
                <c:pt idx="4">
                  <c:v>autres élevages de gros animaux</c:v>
                </c:pt>
                <c:pt idx="5">
                  <c:v>conchyliculture</c:v>
                </c:pt>
                <c:pt idx="6">
                  <c:v>autres cultures spécialisées</c:v>
                </c:pt>
                <c:pt idx="7">
                  <c:v>pépinière</c:v>
                </c:pt>
                <c:pt idx="8">
                  <c:v>autres élevages de petits animaux</c:v>
                </c:pt>
                <c:pt idx="9">
                  <c:v>élevage de chevaux</c:v>
                </c:pt>
                <c:pt idx="10">
                  <c:v>exploitation de bois</c:v>
                </c:pt>
                <c:pt idx="11">
                  <c:v>entraînement, dressage, haras, clubs hippiques</c:v>
                </c:pt>
                <c:pt idx="12">
                  <c:v>entreprises de travaux agricoles</c:v>
                </c:pt>
                <c:pt idx="13">
                  <c:v>élevage porcin</c:v>
                </c:pt>
                <c:pt idx="14">
                  <c:v>arboriculture fruitière</c:v>
                </c:pt>
                <c:pt idx="15">
                  <c:v>élevage de volailles, de lapins</c:v>
                </c:pt>
                <c:pt idx="16">
                  <c:v>élevage de bovins-mixte</c:v>
                </c:pt>
                <c:pt idx="17">
                  <c:v>maraîchage, floriculture</c:v>
                </c:pt>
                <c:pt idx="18">
                  <c:v>élevage ovins, caprins</c:v>
                </c:pt>
                <c:pt idx="19">
                  <c:v>entreprises de jardins, paysagistes, de reboisement</c:v>
                </c:pt>
                <c:pt idx="20">
                  <c:v>viticulture</c:v>
                </c:pt>
                <c:pt idx="21">
                  <c:v>cultures et élevages non spécialisés, polyculture, poly-élevage</c:v>
                </c:pt>
                <c:pt idx="22">
                  <c:v>élevage de bovins-viande</c:v>
                </c:pt>
                <c:pt idx="23">
                  <c:v>élevage de bovins-lait</c:v>
                </c:pt>
                <c:pt idx="24">
                  <c:v>cultures céréalières et industrielles, "grandes cultures"</c:v>
                </c:pt>
              </c:strCache>
            </c:strRef>
          </c:cat>
          <c:val>
            <c:numRef>
              <c:f>Tableaux!$B$235:$B$259</c:f>
              <c:numCache>
                <c:formatCode>#,##0</c:formatCode>
                <c:ptCount val="25"/>
                <c:pt idx="0">
                  <c:v>261</c:v>
                </c:pt>
                <c:pt idx="1">
                  <c:v>348</c:v>
                </c:pt>
                <c:pt idx="2">
                  <c:v>429</c:v>
                </c:pt>
                <c:pt idx="3">
                  <c:v>676</c:v>
                </c:pt>
                <c:pt idx="4">
                  <c:v>727</c:v>
                </c:pt>
                <c:pt idx="5">
                  <c:v>1292</c:v>
                </c:pt>
                <c:pt idx="6">
                  <c:v>1925</c:v>
                </c:pt>
                <c:pt idx="7">
                  <c:v>2185</c:v>
                </c:pt>
                <c:pt idx="8">
                  <c:v>3691</c:v>
                </c:pt>
                <c:pt idx="9">
                  <c:v>4377</c:v>
                </c:pt>
                <c:pt idx="10">
                  <c:v>4495</c:v>
                </c:pt>
                <c:pt idx="11">
                  <c:v>5331</c:v>
                </c:pt>
                <c:pt idx="12">
                  <c:v>5423</c:v>
                </c:pt>
                <c:pt idx="13">
                  <c:v>6358</c:v>
                </c:pt>
                <c:pt idx="14">
                  <c:v>8359</c:v>
                </c:pt>
                <c:pt idx="15">
                  <c:v>10967</c:v>
                </c:pt>
                <c:pt idx="16">
                  <c:v>14074</c:v>
                </c:pt>
                <c:pt idx="17">
                  <c:v>14953</c:v>
                </c:pt>
                <c:pt idx="18">
                  <c:v>18179</c:v>
                </c:pt>
                <c:pt idx="19">
                  <c:v>18892</c:v>
                </c:pt>
                <c:pt idx="20">
                  <c:v>45874</c:v>
                </c:pt>
                <c:pt idx="21">
                  <c:v>48965</c:v>
                </c:pt>
                <c:pt idx="22">
                  <c:v>52633</c:v>
                </c:pt>
                <c:pt idx="23">
                  <c:v>61178</c:v>
                </c:pt>
                <c:pt idx="24">
                  <c:v>69019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065376"/>
        <c:axId val="162066552"/>
      </c:barChart>
      <c:catAx>
        <c:axId val="16206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66552"/>
        <c:crosses val="autoZero"/>
        <c:auto val="1"/>
        <c:lblAlgn val="ctr"/>
        <c:lblOffset val="100"/>
        <c:noMultiLvlLbl val="0"/>
      </c:catAx>
      <c:valAx>
        <c:axId val="162066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Tableaux!$B$280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k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5.45757055816873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08917211702061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1863558372530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82196319771091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643926395420828E-3"/>
                  <c:y val="-1.0445860585103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575705581687319E-3"/>
                  <c:y val="-1.4624204819144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Tableaux!$A$281:$A$288</c:f>
              <c:strCache>
                <c:ptCount val="8"/>
                <c:pt idx="0">
                  <c:v>entrepreneurs</c:v>
                </c:pt>
                <c:pt idx="1">
                  <c:v>exploitants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Tableaux!$B$281:$B$288</c:f>
              <c:numCache>
                <c:formatCode>0.0%</c:formatCode>
                <c:ptCount val="8"/>
                <c:pt idx="0">
                  <c:v>6.1614604020155291E-2</c:v>
                </c:pt>
                <c:pt idx="1">
                  <c:v>3.9568779545649246E-2</c:v>
                </c:pt>
                <c:pt idx="2">
                  <c:v>6.2233748432669017E-2</c:v>
                </c:pt>
                <c:pt idx="3">
                  <c:v>4.8281582206023223E-2</c:v>
                </c:pt>
                <c:pt idx="4">
                  <c:v>0.16568343418767476</c:v>
                </c:pt>
                <c:pt idx="5">
                  <c:v>0.25050621870205525</c:v>
                </c:pt>
                <c:pt idx="6">
                  <c:v>0.25946239573841734</c:v>
                </c:pt>
                <c:pt idx="7">
                  <c:v>0.11264923716735591</c:v>
                </c:pt>
              </c:numCache>
            </c:numRef>
          </c:val>
        </c:ser>
        <c:ser>
          <c:idx val="1"/>
          <c:order val="1"/>
          <c:tx>
            <c:strRef>
              <c:f>Tableaux!$C$280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45757055816873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5757055816873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5757055816873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507484767952799E-3"/>
                  <c:y val="2.0891721170206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863558372529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37104314048378E-2"/>
                  <c:y val="-2.0891721170206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Tableaux!$A$281:$A$288</c:f>
              <c:strCache>
                <c:ptCount val="8"/>
                <c:pt idx="0">
                  <c:v>entrepreneurs</c:v>
                </c:pt>
                <c:pt idx="1">
                  <c:v>exploitants sans terre</c:v>
                </c:pt>
                <c:pt idx="2">
                  <c:v>moins de 5 ha</c:v>
                </c:pt>
                <c:pt idx="3">
                  <c:v>5 à moins de 10 ha</c:v>
                </c:pt>
                <c:pt idx="4">
                  <c:v>10 à moins de 25 ha</c:v>
                </c:pt>
                <c:pt idx="5">
                  <c:v>25 à moins de 50 ha</c:v>
                </c:pt>
                <c:pt idx="6">
                  <c:v>50 à 100 ha</c:v>
                </c:pt>
                <c:pt idx="7">
                  <c:v>plus de 100 ha</c:v>
                </c:pt>
              </c:strCache>
            </c:strRef>
          </c:cat>
          <c:val>
            <c:numRef>
              <c:f>Tableaux!$C$281:$C$288</c:f>
              <c:numCache>
                <c:formatCode>0.0%</c:formatCode>
                <c:ptCount val="8"/>
                <c:pt idx="0">
                  <c:v>8.1350551136160951E-2</c:v>
                </c:pt>
                <c:pt idx="1">
                  <c:v>3.5618735062248066E-2</c:v>
                </c:pt>
                <c:pt idx="2">
                  <c:v>7.3594067705918031E-2</c:v>
                </c:pt>
                <c:pt idx="3">
                  <c:v>4.7921200014268896E-2</c:v>
                </c:pt>
                <c:pt idx="4">
                  <c:v>0.13935807797952413</c:v>
                </c:pt>
                <c:pt idx="5">
                  <c:v>0.21401562444262121</c:v>
                </c:pt>
                <c:pt idx="6">
                  <c:v>0.26337040273962831</c:v>
                </c:pt>
                <c:pt idx="7">
                  <c:v>0.14477134091963043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101104"/>
        <c:axId val="162105416"/>
      </c:barChart>
      <c:catAx>
        <c:axId val="16210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5416"/>
        <c:crosses val="autoZero"/>
        <c:auto val="1"/>
        <c:lblAlgn val="ctr"/>
        <c:lblOffset val="100"/>
        <c:noMultiLvlLbl val="0"/>
      </c:catAx>
      <c:valAx>
        <c:axId val="1621054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210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881158715283592"/>
          <c:y val="0.94968664885770815"/>
          <c:w val="0.24427366020671515"/>
          <c:h val="3.7778318440168164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0.24612</cdr:x>
      <cdr:y>0.1057</cdr:y>
    </cdr:from>
    <cdr:to>
      <cdr:x>0.34472</cdr:x>
      <cdr:y>0.15083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7443" y="642216"/>
          <a:ext cx="916421" cy="274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0.74922</cdr:x>
      <cdr:y>0.10689</cdr:y>
    </cdr:from>
    <cdr:to>
      <cdr:x>0.82842</cdr:x>
      <cdr:y>0.14964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963353" y="649433"/>
          <a:ext cx="736022" cy="259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0.01863</cdr:x>
      <cdr:y>0.95368</cdr:y>
    </cdr:from>
    <cdr:to>
      <cdr:x>0.06988</cdr:x>
      <cdr:y>0.99287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3182" y="5794374"/>
          <a:ext cx="476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0.01475</cdr:x>
      <cdr:y>0.94656</cdr:y>
    </cdr:from>
    <cdr:to>
      <cdr:x>0.07609</cdr:x>
      <cdr:y>0.98337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37102" y="5751080"/>
          <a:ext cx="570057" cy="2236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14</a:t>
          </a:r>
          <a:r>
            <a:rPr lang="fr-FR" sz="1000" baseline="0"/>
            <a:t> 000</a:t>
          </a:r>
          <a:endParaRPr lang="fr-FR" sz="1000"/>
        </a:p>
      </cdr:txBody>
    </cdr:sp>
  </cdr:relSizeAnchor>
  <cdr:relSizeAnchor xmlns:cdr="http://schemas.openxmlformats.org/drawingml/2006/chartDrawing">
    <cdr:from>
      <cdr:x>0.1118</cdr:x>
      <cdr:y>0.95131</cdr:y>
    </cdr:from>
    <cdr:to>
      <cdr:x>0.17857</cdr:x>
      <cdr:y>0.98812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039091" y="5779944"/>
          <a:ext cx="620568" cy="2236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12</a:t>
          </a:r>
          <a:r>
            <a:rPr lang="fr-FR" sz="1000" baseline="0"/>
            <a:t> 000</a:t>
          </a:r>
          <a:endParaRPr lang="fr-FR" sz="1000"/>
        </a:p>
      </cdr:txBody>
    </cdr:sp>
  </cdr:relSizeAnchor>
  <cdr:relSizeAnchor xmlns:cdr="http://schemas.openxmlformats.org/drawingml/2006/chartDrawing">
    <cdr:from>
      <cdr:x>0.20342</cdr:x>
      <cdr:y>0.94893</cdr:y>
    </cdr:from>
    <cdr:to>
      <cdr:x>0.2764</cdr:x>
      <cdr:y>0.99525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1890568" y="5765512"/>
          <a:ext cx="678296" cy="2814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10 000</a:t>
          </a:r>
        </a:p>
      </cdr:txBody>
    </cdr:sp>
  </cdr:relSizeAnchor>
  <cdr:relSizeAnchor xmlns:cdr="http://schemas.openxmlformats.org/drawingml/2006/chartDrawing">
    <cdr:from>
      <cdr:x>0.31599</cdr:x>
      <cdr:y>0.94537</cdr:y>
    </cdr:from>
    <cdr:to>
      <cdr:x>0.38199</cdr:x>
      <cdr:y>0.98812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2936875" y="5743865"/>
          <a:ext cx="613352" cy="2597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8 000</a:t>
          </a:r>
        </a:p>
      </cdr:txBody>
    </cdr:sp>
  </cdr:relSizeAnchor>
  <cdr:relSizeAnchor xmlns:cdr="http://schemas.openxmlformats.org/drawingml/2006/chartDrawing">
    <cdr:from>
      <cdr:x>0.40916</cdr:x>
      <cdr:y>0.94893</cdr:y>
    </cdr:from>
    <cdr:to>
      <cdr:x>0.47516</cdr:x>
      <cdr:y>0.98456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3802784" y="5765511"/>
          <a:ext cx="613352" cy="2164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6 000</a:t>
          </a:r>
        </a:p>
      </cdr:txBody>
    </cdr:sp>
  </cdr:relSizeAnchor>
  <cdr:relSizeAnchor xmlns:cdr="http://schemas.openxmlformats.org/drawingml/2006/chartDrawing">
    <cdr:from>
      <cdr:x>0.50699</cdr:x>
      <cdr:y>0.95368</cdr:y>
    </cdr:from>
    <cdr:to>
      <cdr:x>0.56599</cdr:x>
      <cdr:y>0.99169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4711989" y="5794376"/>
          <a:ext cx="548408" cy="2309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4 000</a:t>
          </a:r>
        </a:p>
      </cdr:txBody>
    </cdr:sp>
  </cdr:relSizeAnchor>
  <cdr:relSizeAnchor xmlns:cdr="http://schemas.openxmlformats.org/drawingml/2006/chartDrawing">
    <cdr:from>
      <cdr:x>0.60404</cdr:x>
      <cdr:y>0.95368</cdr:y>
    </cdr:from>
    <cdr:to>
      <cdr:x>0.66071</cdr:x>
      <cdr:y>0.98337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5613978" y="5794375"/>
          <a:ext cx="526762" cy="1803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2 000</a:t>
          </a:r>
        </a:p>
      </cdr:txBody>
    </cdr:sp>
  </cdr:relSizeAnchor>
  <cdr:relSizeAnchor xmlns:cdr="http://schemas.openxmlformats.org/drawingml/2006/chartDrawing">
    <cdr:from>
      <cdr:x>0.24612</cdr:x>
      <cdr:y>0.1057</cdr:y>
    </cdr:from>
    <cdr:to>
      <cdr:x>0.40217</cdr:x>
      <cdr:y>0.17241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287462" y="641449"/>
          <a:ext cx="1450379" cy="404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0.74922</cdr:x>
      <cdr:y>0.10689</cdr:y>
    </cdr:from>
    <cdr:to>
      <cdr:x>0.9014</cdr:x>
      <cdr:y>0.17955</cdr:y>
    </cdr:to>
    <cdr:sp macro="" textlink="">
      <cdr:nvSpPr>
        <cdr:cNvPr id="6" name="ZoneTexte 2"/>
        <cdr:cNvSpPr txBox="1"/>
      </cdr:nvSpPr>
      <cdr:spPr>
        <a:xfrm xmlns:a="http://schemas.openxmlformats.org/drawingml/2006/main">
          <a:off x="6963318" y="648671"/>
          <a:ext cx="1414351" cy="44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0.01863</cdr:x>
      <cdr:y>0.95368</cdr:y>
    </cdr:from>
    <cdr:to>
      <cdr:x>0.06988</cdr:x>
      <cdr:y>0.99287</cdr:y>
    </cdr:to>
    <cdr:sp macro="" textlink="">
      <cdr:nvSpPr>
        <cdr:cNvPr id="14" name="ZoneTexte 4"/>
        <cdr:cNvSpPr txBox="1"/>
      </cdr:nvSpPr>
      <cdr:spPr>
        <a:xfrm xmlns:a="http://schemas.openxmlformats.org/drawingml/2006/main">
          <a:off x="173182" y="5794374"/>
          <a:ext cx="476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0.01475</cdr:x>
      <cdr:y>0.93817</cdr:y>
    </cdr:from>
    <cdr:to>
      <cdr:x>0.1087</cdr:x>
      <cdr:y>1</cdr:y>
    </cdr:to>
    <cdr:sp macro="" textlink="">
      <cdr:nvSpPr>
        <cdr:cNvPr id="15" name="ZoneTexte 6"/>
        <cdr:cNvSpPr txBox="1"/>
      </cdr:nvSpPr>
      <cdr:spPr>
        <a:xfrm xmlns:a="http://schemas.openxmlformats.org/drawingml/2006/main">
          <a:off x="137088" y="5693352"/>
          <a:ext cx="873139" cy="3752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14</a:t>
          </a:r>
          <a:r>
            <a:rPr lang="fr-FR" sz="900" baseline="0"/>
            <a:t> 000</a:t>
          </a:r>
          <a:endParaRPr lang="fr-FR" sz="900"/>
        </a:p>
      </cdr:txBody>
    </cdr:sp>
  </cdr:relSizeAnchor>
  <cdr:relSizeAnchor xmlns:cdr="http://schemas.openxmlformats.org/drawingml/2006/chartDrawing">
    <cdr:from>
      <cdr:x>0.09317</cdr:x>
      <cdr:y>0.93936</cdr:y>
    </cdr:from>
    <cdr:to>
      <cdr:x>0.19255</cdr:x>
      <cdr:y>0.98812</cdr:y>
    </cdr:to>
    <cdr:sp macro="" textlink="">
      <cdr:nvSpPr>
        <cdr:cNvPr id="16" name="ZoneTexte 7"/>
        <cdr:cNvSpPr txBox="1"/>
      </cdr:nvSpPr>
      <cdr:spPr>
        <a:xfrm xmlns:a="http://schemas.openxmlformats.org/drawingml/2006/main">
          <a:off x="865909" y="5700568"/>
          <a:ext cx="923636" cy="2959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12</a:t>
          </a:r>
          <a:r>
            <a:rPr lang="fr-FR" sz="900" baseline="0"/>
            <a:t> 000</a:t>
          </a:r>
          <a:endParaRPr lang="fr-FR" sz="900"/>
        </a:p>
      </cdr:txBody>
    </cdr:sp>
  </cdr:relSizeAnchor>
  <cdr:relSizeAnchor xmlns:cdr="http://schemas.openxmlformats.org/drawingml/2006/chartDrawing">
    <cdr:from>
      <cdr:x>0.18323</cdr:x>
      <cdr:y>0.93936</cdr:y>
    </cdr:from>
    <cdr:to>
      <cdr:x>0.2764</cdr:x>
      <cdr:y>0.99525</cdr:y>
    </cdr:to>
    <cdr:sp macro="" textlink="">
      <cdr:nvSpPr>
        <cdr:cNvPr id="17" name="ZoneTexte 8"/>
        <cdr:cNvSpPr txBox="1"/>
      </cdr:nvSpPr>
      <cdr:spPr>
        <a:xfrm xmlns:a="http://schemas.openxmlformats.org/drawingml/2006/main">
          <a:off x="1702956" y="5700568"/>
          <a:ext cx="865932" cy="3391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10 000</a:t>
          </a:r>
        </a:p>
      </cdr:txBody>
    </cdr:sp>
  </cdr:relSizeAnchor>
  <cdr:relSizeAnchor xmlns:cdr="http://schemas.openxmlformats.org/drawingml/2006/chartDrawing">
    <cdr:from>
      <cdr:x>0.29425</cdr:x>
      <cdr:y>0.93936</cdr:y>
    </cdr:from>
    <cdr:to>
      <cdr:x>0.38199</cdr:x>
      <cdr:y>0.98812</cdr:y>
    </cdr:to>
    <cdr:sp macro="" textlink="">
      <cdr:nvSpPr>
        <cdr:cNvPr id="18" name="ZoneTexte 9"/>
        <cdr:cNvSpPr txBox="1"/>
      </cdr:nvSpPr>
      <cdr:spPr>
        <a:xfrm xmlns:a="http://schemas.openxmlformats.org/drawingml/2006/main">
          <a:off x="2734830" y="5700568"/>
          <a:ext cx="815420" cy="2959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8 000</a:t>
          </a:r>
        </a:p>
      </cdr:txBody>
    </cdr:sp>
  </cdr:relSizeAnchor>
  <cdr:relSizeAnchor xmlns:cdr="http://schemas.openxmlformats.org/drawingml/2006/chartDrawing">
    <cdr:from>
      <cdr:x>0.39984</cdr:x>
      <cdr:y>0.94174</cdr:y>
    </cdr:from>
    <cdr:to>
      <cdr:x>0.47904</cdr:x>
      <cdr:y>1</cdr:y>
    </cdr:to>
    <cdr:sp macro="" textlink="">
      <cdr:nvSpPr>
        <cdr:cNvPr id="19" name="ZoneTexte 10"/>
        <cdr:cNvSpPr txBox="1"/>
      </cdr:nvSpPr>
      <cdr:spPr>
        <a:xfrm xmlns:a="http://schemas.openxmlformats.org/drawingml/2006/main">
          <a:off x="3716193" y="5715000"/>
          <a:ext cx="736023" cy="3535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6 000</a:t>
          </a:r>
        </a:p>
      </cdr:txBody>
    </cdr:sp>
  </cdr:relSizeAnchor>
  <cdr:relSizeAnchor xmlns:cdr="http://schemas.openxmlformats.org/drawingml/2006/chartDrawing">
    <cdr:from>
      <cdr:x>0.48835</cdr:x>
      <cdr:y>0.93936</cdr:y>
    </cdr:from>
    <cdr:to>
      <cdr:x>0.56599</cdr:x>
      <cdr:y>0.99169</cdr:y>
    </cdr:to>
    <cdr:sp macro="" textlink="">
      <cdr:nvSpPr>
        <cdr:cNvPr id="20" name="ZoneTexte 11"/>
        <cdr:cNvSpPr txBox="1"/>
      </cdr:nvSpPr>
      <cdr:spPr>
        <a:xfrm xmlns:a="http://schemas.openxmlformats.org/drawingml/2006/main">
          <a:off x="4538807" y="5700569"/>
          <a:ext cx="721556" cy="3175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4 000</a:t>
          </a:r>
        </a:p>
      </cdr:txBody>
    </cdr:sp>
  </cdr:relSizeAnchor>
  <cdr:relSizeAnchor xmlns:cdr="http://schemas.openxmlformats.org/drawingml/2006/chartDrawing">
    <cdr:from>
      <cdr:x>0.58385</cdr:x>
      <cdr:y>0.93936</cdr:y>
    </cdr:from>
    <cdr:to>
      <cdr:x>0.67547</cdr:x>
      <cdr:y>1</cdr:y>
    </cdr:to>
    <cdr:sp macro="" textlink="">
      <cdr:nvSpPr>
        <cdr:cNvPr id="21" name="ZoneTexte 12"/>
        <cdr:cNvSpPr txBox="1"/>
      </cdr:nvSpPr>
      <cdr:spPr>
        <a:xfrm xmlns:a="http://schemas.openxmlformats.org/drawingml/2006/main">
          <a:off x="5426364" y="5700569"/>
          <a:ext cx="851477" cy="3680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2 000</a:t>
          </a:r>
        </a:p>
      </cdr:txBody>
    </cdr:sp>
  </cdr:relSizeAnchor>
  <cdr:relSizeAnchor xmlns:cdr="http://schemas.openxmlformats.org/drawingml/2006/chartDrawing">
    <cdr:from>
      <cdr:x>0.7931</cdr:x>
      <cdr:y>0.94353</cdr:y>
    </cdr:from>
    <cdr:to>
      <cdr:x>0.87753</cdr:x>
      <cdr:y>0.99089</cdr:y>
    </cdr:to>
    <cdr:sp macro="" textlink="">
      <cdr:nvSpPr>
        <cdr:cNvPr id="22" name="ZoneTexte 21"/>
        <cdr:cNvSpPr txBox="1"/>
      </cdr:nvSpPr>
      <cdr:spPr>
        <a:xfrm xmlns:a="http://schemas.openxmlformats.org/drawingml/2006/main">
          <a:off x="7387413" y="5737151"/>
          <a:ext cx="786366" cy="2879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2 000</a:t>
          </a:r>
        </a:p>
      </cdr:txBody>
    </cdr:sp>
  </cdr:relSizeAnchor>
  <cdr:relSizeAnchor xmlns:cdr="http://schemas.openxmlformats.org/drawingml/2006/chartDrawing">
    <cdr:from>
      <cdr:x>0.90488</cdr:x>
      <cdr:y>0.94718</cdr:y>
    </cdr:from>
    <cdr:to>
      <cdr:x>0.95957</cdr:x>
      <cdr:y>0.97632</cdr:y>
    </cdr:to>
    <cdr:sp macro="" textlink="">
      <cdr:nvSpPr>
        <cdr:cNvPr id="23" name="ZoneTexte 22"/>
        <cdr:cNvSpPr txBox="1"/>
      </cdr:nvSpPr>
      <cdr:spPr>
        <a:xfrm xmlns:a="http://schemas.openxmlformats.org/drawingml/2006/main">
          <a:off x="8428517" y="5759302"/>
          <a:ext cx="509477" cy="177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0.89298</cdr:x>
      <cdr:y>0.94536</cdr:y>
    </cdr:from>
    <cdr:to>
      <cdr:x>0.97741</cdr:x>
      <cdr:y>0.99818</cdr:y>
    </cdr:to>
    <cdr:sp macro="" textlink="">
      <cdr:nvSpPr>
        <cdr:cNvPr id="24" name="ZoneTexte 23"/>
        <cdr:cNvSpPr txBox="1"/>
      </cdr:nvSpPr>
      <cdr:spPr>
        <a:xfrm xmlns:a="http://schemas.openxmlformats.org/drawingml/2006/main">
          <a:off x="8317763" y="5748227"/>
          <a:ext cx="786366" cy="3211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4 000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0.30512</cdr:x>
      <cdr:y>0.15083</cdr:y>
    </cdr:from>
    <cdr:to>
      <cdr:x>0.43401</cdr:x>
      <cdr:y>0.19834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35852" y="916420"/>
          <a:ext cx="1197841" cy="288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0.10345</cdr:x>
      <cdr:y>0.09472</cdr:y>
    </cdr:from>
    <cdr:to>
      <cdr:x>0.28537</cdr:x>
      <cdr:y>0.21311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63576" y="575930"/>
          <a:ext cx="1694564" cy="71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0.70749</cdr:x>
      <cdr:y>0.09836</cdr:y>
    </cdr:from>
    <cdr:to>
      <cdr:x>0.92152</cdr:x>
      <cdr:y>0.17122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589971" y="598081"/>
          <a:ext cx="1993605" cy="443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0.0654</cdr:x>
      <cdr:y>0.81056</cdr:y>
    </cdr:from>
    <cdr:to>
      <cdr:x>0.16052</cdr:x>
      <cdr:y>0.86339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09157" y="4928634"/>
          <a:ext cx="886046" cy="321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0.06064</cdr:x>
      <cdr:y>0.69217</cdr:y>
    </cdr:from>
    <cdr:to>
      <cdr:x>0.16885</cdr:x>
      <cdr:y>0.76321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64855" y="4208721"/>
          <a:ext cx="1007878" cy="431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0.00595</cdr:x>
      <cdr:y>0.93807</cdr:y>
    </cdr:from>
    <cdr:to>
      <cdr:x>0.1201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55376" y="5703925"/>
          <a:ext cx="1063257" cy="3765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20 000</a:t>
          </a:r>
        </a:p>
      </cdr:txBody>
    </cdr:sp>
  </cdr:relSizeAnchor>
  <cdr:relSizeAnchor xmlns:cdr="http://schemas.openxmlformats.org/drawingml/2006/chartDrawing">
    <cdr:from>
      <cdr:x>0.14625</cdr:x>
      <cdr:y>0.93625</cdr:y>
    </cdr:from>
    <cdr:to>
      <cdr:x>0.24732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362297" y="5692850"/>
          <a:ext cx="941424" cy="3876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15 000</a:t>
          </a:r>
        </a:p>
      </cdr:txBody>
    </cdr:sp>
  </cdr:relSizeAnchor>
  <cdr:relSizeAnchor xmlns:cdr="http://schemas.openxmlformats.org/drawingml/2006/chartDrawing">
    <cdr:from>
      <cdr:x>0.31153</cdr:x>
      <cdr:y>0.9326</cdr:y>
    </cdr:from>
    <cdr:to>
      <cdr:x>0.4126</cdr:x>
      <cdr:y>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901802" y="5670699"/>
          <a:ext cx="941425" cy="4097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10 000</a:t>
          </a:r>
        </a:p>
      </cdr:txBody>
    </cdr:sp>
  </cdr:relSizeAnchor>
  <cdr:relSizeAnchor xmlns:cdr="http://schemas.openxmlformats.org/drawingml/2006/chartDrawing">
    <cdr:from>
      <cdr:x>0.46849</cdr:x>
      <cdr:y>0.93625</cdr:y>
    </cdr:from>
    <cdr:to>
      <cdr:x>0.58383</cdr:x>
      <cdr:y>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4363779" y="5692849"/>
          <a:ext cx="1074331" cy="387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5</a:t>
          </a:r>
          <a:r>
            <a:rPr lang="fr-FR" sz="900" baseline="0"/>
            <a:t> 000</a:t>
          </a:r>
          <a:endParaRPr lang="fr-FR" sz="900"/>
        </a:p>
      </cdr:txBody>
    </cdr:sp>
  </cdr:relSizeAnchor>
  <cdr:relSizeAnchor xmlns:cdr="http://schemas.openxmlformats.org/drawingml/2006/chartDrawing">
    <cdr:from>
      <cdr:x>0.77289</cdr:x>
      <cdr:y>0.9326</cdr:y>
    </cdr:from>
    <cdr:to>
      <cdr:x>0.85493</cdr:x>
      <cdr:y>1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199128" y="5670698"/>
          <a:ext cx="764215" cy="4097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5 000</a:t>
          </a:r>
        </a:p>
      </cdr:txBody>
    </cdr:sp>
  </cdr:relSizeAnchor>
  <cdr:relSizeAnchor xmlns:cdr="http://schemas.openxmlformats.org/drawingml/2006/chartDrawing">
    <cdr:from>
      <cdr:x>0.9025</cdr:x>
      <cdr:y>0.92714</cdr:y>
    </cdr:from>
    <cdr:to>
      <cdr:x>1</cdr:x>
      <cdr:y>0.98725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8406367" y="5637472"/>
          <a:ext cx="908197" cy="3654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10 000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0.02484</cdr:x>
      <cdr:y>0.93341</cdr:y>
    </cdr:from>
    <cdr:to>
      <cdr:x>0.10404</cdr:x>
      <cdr:y>0.98456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0864" y="5664489"/>
          <a:ext cx="736067" cy="3103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500</a:t>
          </a:r>
        </a:p>
      </cdr:txBody>
    </cdr:sp>
  </cdr:relSizeAnchor>
  <cdr:relSizeAnchor xmlns:cdr="http://schemas.openxmlformats.org/drawingml/2006/chartDrawing">
    <cdr:from>
      <cdr:x>0.0691</cdr:x>
      <cdr:y>0.12708</cdr:y>
    </cdr:from>
    <cdr:to>
      <cdr:x>0.21351</cdr:x>
      <cdr:y>0.18906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42222" y="771194"/>
          <a:ext cx="1342153" cy="37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0.61335</cdr:x>
      <cdr:y>0.13539</cdr:y>
    </cdr:from>
    <cdr:to>
      <cdr:x>0.76009</cdr:x>
      <cdr:y>0.23862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5713088" y="823238"/>
          <a:ext cx="1366819" cy="62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0.54935</cdr:x>
      <cdr:y>0.93625</cdr:y>
    </cdr:from>
    <cdr:to>
      <cdr:x>0.64447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116920" y="5692849"/>
          <a:ext cx="886046" cy="387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1 000</a:t>
          </a:r>
        </a:p>
      </cdr:txBody>
    </cdr:sp>
  </cdr:relSizeAnchor>
  <cdr:relSizeAnchor xmlns:cdr="http://schemas.openxmlformats.org/drawingml/2006/chartDrawing">
    <cdr:from>
      <cdr:x>0.73484</cdr:x>
      <cdr:y>0.93807</cdr:y>
    </cdr:from>
    <cdr:to>
      <cdr:x>0.83948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844709" y="5703925"/>
          <a:ext cx="974651" cy="3765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1 500</a:t>
          </a:r>
        </a:p>
      </cdr:txBody>
    </cdr:sp>
  </cdr:relSizeAnchor>
  <cdr:relSizeAnchor xmlns:cdr="http://schemas.openxmlformats.org/drawingml/2006/chartDrawing">
    <cdr:from>
      <cdr:x>0.89417</cdr:x>
      <cdr:y>0.93989</cdr:y>
    </cdr:from>
    <cdr:to>
      <cdr:x>0.98811</cdr:x>
      <cdr:y>0.98907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8328836" y="5715000"/>
          <a:ext cx="874971" cy="2990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2 000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0.04994</cdr:x>
      <cdr:y>0.11475</cdr:y>
    </cdr:from>
    <cdr:to>
      <cdr:x>0.18668</cdr:x>
      <cdr:y>0.18397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5174" y="697762"/>
          <a:ext cx="1273692" cy="420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  <cdr:relSizeAnchor xmlns:cdr="http://schemas.openxmlformats.org/drawingml/2006/chartDrawing">
    <cdr:from>
      <cdr:x>0.4019</cdr:x>
      <cdr:y>0.10929</cdr:y>
    </cdr:from>
    <cdr:to>
      <cdr:x>0.57788</cdr:x>
      <cdr:y>0.1949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743547" y="664535"/>
          <a:ext cx="1639186" cy="520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0.01427</cdr:x>
      <cdr:y>0.93989</cdr:y>
    </cdr:from>
    <cdr:to>
      <cdr:x>0.12128</cdr:x>
      <cdr:y>0.99271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32907" y="5715000"/>
          <a:ext cx="996802" cy="3211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500</a:t>
          </a:r>
        </a:p>
      </cdr:txBody>
    </cdr:sp>
  </cdr:relSizeAnchor>
  <cdr:relSizeAnchor xmlns:cdr="http://schemas.openxmlformats.org/drawingml/2006/chartDrawing">
    <cdr:from>
      <cdr:x>0.30797</cdr:x>
      <cdr:y>0.92532</cdr:y>
    </cdr:from>
    <cdr:to>
      <cdr:x>0.40547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868577" y="5626396"/>
          <a:ext cx="908198" cy="4540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1 000</a:t>
          </a:r>
        </a:p>
      </cdr:txBody>
    </cdr:sp>
  </cdr:relSizeAnchor>
  <cdr:relSizeAnchor xmlns:cdr="http://schemas.openxmlformats.org/drawingml/2006/chartDrawing">
    <cdr:from>
      <cdr:x>0.40666</cdr:x>
      <cdr:y>0.92714</cdr:y>
    </cdr:from>
    <cdr:to>
      <cdr:x>0.49346</cdr:x>
      <cdr:y>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787849" y="5637471"/>
          <a:ext cx="808517" cy="443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1 500</a:t>
          </a:r>
        </a:p>
      </cdr:txBody>
    </cdr:sp>
  </cdr:relSizeAnchor>
  <cdr:relSizeAnchor xmlns:cdr="http://schemas.openxmlformats.org/drawingml/2006/chartDrawing">
    <cdr:from>
      <cdr:x>0.52438</cdr:x>
      <cdr:y>0.93443</cdr:y>
    </cdr:from>
    <cdr:to>
      <cdr:x>0.62069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884331" y="5681773"/>
          <a:ext cx="897122" cy="398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2 000</a:t>
          </a:r>
        </a:p>
      </cdr:txBody>
    </cdr:sp>
  </cdr:relSizeAnchor>
  <cdr:relSizeAnchor xmlns:cdr="http://schemas.openxmlformats.org/drawingml/2006/chartDrawing">
    <cdr:from>
      <cdr:x>0.62069</cdr:x>
      <cdr:y>0.93625</cdr:y>
    </cdr:from>
    <cdr:to>
      <cdr:x>0.70749</cdr:x>
      <cdr:y>0.99271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5781453" y="5692849"/>
          <a:ext cx="808518" cy="3433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2 500</a:t>
          </a:r>
        </a:p>
      </cdr:txBody>
    </cdr:sp>
  </cdr:relSizeAnchor>
  <cdr:relSizeAnchor xmlns:cdr="http://schemas.openxmlformats.org/drawingml/2006/chartDrawing">
    <cdr:from>
      <cdr:x>0.73127</cdr:x>
      <cdr:y>0.93443</cdr:y>
    </cdr:from>
    <cdr:to>
      <cdr:x>0.83353</cdr:x>
      <cdr:y>0.98907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6811483" y="5681773"/>
          <a:ext cx="952500" cy="3322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3</a:t>
          </a:r>
          <a:r>
            <a:rPr lang="fr-FR" sz="900" baseline="0"/>
            <a:t> 000</a:t>
          </a:r>
          <a:endParaRPr lang="fr-FR" sz="900"/>
        </a:p>
      </cdr:txBody>
    </cdr:sp>
  </cdr:relSizeAnchor>
  <cdr:relSizeAnchor xmlns:cdr="http://schemas.openxmlformats.org/drawingml/2006/chartDrawing">
    <cdr:from>
      <cdr:x>0.82402</cdr:x>
      <cdr:y>0.93625</cdr:y>
    </cdr:from>
    <cdr:to>
      <cdr:x>0.93936</cdr:x>
      <cdr:y>1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675378" y="5692849"/>
          <a:ext cx="1074331" cy="387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3 500</a:t>
          </a:r>
        </a:p>
      </cdr:txBody>
    </cdr:sp>
  </cdr:relSizeAnchor>
  <cdr:relSizeAnchor xmlns:cdr="http://schemas.openxmlformats.org/drawingml/2006/chartDrawing">
    <cdr:from>
      <cdr:x>0.91439</cdr:x>
      <cdr:y>0.93807</cdr:y>
    </cdr:from>
    <cdr:to>
      <cdr:x>1</cdr:x>
      <cdr:y>1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8517122" y="5703925"/>
          <a:ext cx="797442" cy="3765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4 000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rmentier.marc@ccmsa.msa.fr" TargetMode="External"/><Relationship Id="rId1" Type="http://schemas.openxmlformats.org/officeDocument/2006/relationships/hyperlink" Target="mailto:joubert.nadia@ccmsa.m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1"/>
  <sheetViews>
    <sheetView showGridLines="0" tabSelected="1" zoomScaleNormal="100" zoomScaleSheetLayoutView="102" workbookViewId="0">
      <selection activeCell="A6" sqref="A6:G6"/>
    </sheetView>
  </sheetViews>
  <sheetFormatPr baseColWidth="10" defaultRowHeight="12.75" x14ac:dyDescent="0.2"/>
  <cols>
    <col min="8" max="44" width="11.42578125" style="233"/>
  </cols>
  <sheetData>
    <row r="1" spans="1:7" ht="15.75" thickTop="1" x14ac:dyDescent="0.2">
      <c r="A1" s="234"/>
      <c r="B1" s="235"/>
      <c r="C1" s="235"/>
      <c r="D1" s="235"/>
      <c r="E1" s="235"/>
      <c r="F1" s="235"/>
      <c r="G1" s="236" t="s">
        <v>423</v>
      </c>
    </row>
    <row r="2" spans="1:7" x14ac:dyDescent="0.2">
      <c r="A2" s="237"/>
      <c r="B2" s="24"/>
      <c r="C2" s="24"/>
      <c r="D2" s="24"/>
      <c r="E2" s="24"/>
      <c r="F2" s="24"/>
      <c r="G2" s="238"/>
    </row>
    <row r="3" spans="1:7" x14ac:dyDescent="0.2">
      <c r="A3" s="237"/>
      <c r="B3" s="24"/>
      <c r="C3" s="24"/>
      <c r="D3" s="24"/>
      <c r="E3" s="24"/>
      <c r="F3" s="24"/>
      <c r="G3" s="238"/>
    </row>
    <row r="4" spans="1:7" x14ac:dyDescent="0.2">
      <c r="A4" s="237"/>
      <c r="B4" s="24"/>
      <c r="C4" s="24"/>
      <c r="D4" s="24"/>
      <c r="E4" s="24"/>
      <c r="F4" s="24"/>
      <c r="G4" s="238"/>
    </row>
    <row r="5" spans="1:7" x14ac:dyDescent="0.2">
      <c r="A5" s="237"/>
      <c r="B5" s="24"/>
      <c r="C5" s="24"/>
      <c r="D5" s="24"/>
      <c r="E5" s="24"/>
      <c r="F5" s="24"/>
      <c r="G5" s="238"/>
    </row>
    <row r="6" spans="1:7" ht="30" x14ac:dyDescent="0.4">
      <c r="A6" s="239" t="s">
        <v>314</v>
      </c>
      <c r="B6" s="240"/>
      <c r="C6" s="240"/>
      <c r="D6" s="240"/>
      <c r="E6" s="240"/>
      <c r="F6" s="240"/>
      <c r="G6" s="241"/>
    </row>
    <row r="7" spans="1:7" ht="30" x14ac:dyDescent="0.4">
      <c r="A7" s="239" t="s">
        <v>315</v>
      </c>
      <c r="B7" s="240"/>
      <c r="C7" s="240"/>
      <c r="D7" s="240"/>
      <c r="E7" s="240"/>
      <c r="F7" s="240"/>
      <c r="G7" s="241"/>
    </row>
    <row r="8" spans="1:7" ht="30" x14ac:dyDescent="0.4">
      <c r="A8" s="239" t="s">
        <v>316</v>
      </c>
      <c r="B8" s="240"/>
      <c r="C8" s="240"/>
      <c r="D8" s="240"/>
      <c r="E8" s="240"/>
      <c r="F8" s="240"/>
      <c r="G8" s="241"/>
    </row>
    <row r="9" spans="1:7" ht="30" x14ac:dyDescent="0.4">
      <c r="A9" s="239" t="s">
        <v>317</v>
      </c>
      <c r="B9" s="240"/>
      <c r="C9" s="240"/>
      <c r="D9" s="240"/>
      <c r="E9" s="240"/>
      <c r="F9" s="240"/>
      <c r="G9" s="241"/>
    </row>
    <row r="10" spans="1:7" ht="30" x14ac:dyDescent="0.4">
      <c r="A10" s="239" t="s">
        <v>424</v>
      </c>
      <c r="B10" s="240"/>
      <c r="C10" s="240"/>
      <c r="D10" s="240"/>
      <c r="E10" s="240"/>
      <c r="F10" s="240"/>
      <c r="G10" s="241"/>
    </row>
    <row r="11" spans="1:7" x14ac:dyDescent="0.2">
      <c r="A11" s="237"/>
      <c r="B11" s="24"/>
      <c r="C11" s="24"/>
      <c r="D11" s="24"/>
      <c r="E11" s="24"/>
      <c r="F11" s="24"/>
      <c r="G11" s="238"/>
    </row>
    <row r="12" spans="1:7" x14ac:dyDescent="0.2">
      <c r="A12" s="237"/>
      <c r="B12" s="24"/>
      <c r="C12" s="24"/>
      <c r="D12" s="24"/>
      <c r="E12" s="24"/>
      <c r="F12" s="24"/>
      <c r="G12" s="238"/>
    </row>
    <row r="13" spans="1:7" x14ac:dyDescent="0.2">
      <c r="A13" s="237"/>
      <c r="B13" s="24"/>
      <c r="C13" s="24"/>
      <c r="D13" s="24"/>
      <c r="E13" s="24"/>
      <c r="F13" s="24"/>
      <c r="G13" s="238"/>
    </row>
    <row r="14" spans="1:7" x14ac:dyDescent="0.2">
      <c r="A14" s="237"/>
      <c r="B14" s="24"/>
      <c r="C14" s="24"/>
      <c r="D14" s="24"/>
      <c r="E14" s="24"/>
      <c r="F14" s="24"/>
      <c r="G14" s="238"/>
    </row>
    <row r="15" spans="1:7" ht="14.25" x14ac:dyDescent="0.2">
      <c r="A15" s="242" t="s">
        <v>425</v>
      </c>
      <c r="B15" s="25"/>
      <c r="C15" s="25"/>
      <c r="D15" s="25"/>
      <c r="E15" s="24"/>
      <c r="F15" s="24"/>
      <c r="G15" s="238"/>
    </row>
    <row r="16" spans="1:7" ht="15" x14ac:dyDescent="0.2">
      <c r="A16" s="243" t="s">
        <v>429</v>
      </c>
      <c r="B16" s="25"/>
      <c r="C16" s="25"/>
      <c r="D16" s="25"/>
      <c r="E16" s="24"/>
      <c r="F16" s="24"/>
      <c r="G16" s="238"/>
    </row>
    <row r="17" spans="1:7" ht="14.25" x14ac:dyDescent="0.2">
      <c r="A17" s="243" t="s">
        <v>318</v>
      </c>
      <c r="B17" s="25"/>
      <c r="C17" s="25"/>
      <c r="D17" s="25"/>
      <c r="E17" s="24"/>
      <c r="F17" s="24"/>
      <c r="G17" s="238"/>
    </row>
    <row r="18" spans="1:7" ht="14.25" x14ac:dyDescent="0.2">
      <c r="A18" s="244" t="s">
        <v>319</v>
      </c>
      <c r="B18" s="25"/>
      <c r="C18" s="25"/>
      <c r="D18" s="25"/>
      <c r="E18" s="24"/>
      <c r="F18" s="24"/>
      <c r="G18" s="238"/>
    </row>
    <row r="19" spans="1:7" ht="14.25" x14ac:dyDescent="0.2">
      <c r="A19" s="243"/>
      <c r="B19" s="25"/>
      <c r="C19" s="25"/>
      <c r="D19" s="25"/>
      <c r="E19" s="24"/>
      <c r="F19" s="24"/>
      <c r="G19" s="238"/>
    </row>
    <row r="20" spans="1:7" ht="14.25" x14ac:dyDescent="0.2">
      <c r="A20" s="243" t="s">
        <v>426</v>
      </c>
      <c r="B20" s="25"/>
      <c r="C20" s="25"/>
      <c r="D20" s="25"/>
      <c r="E20" s="24"/>
      <c r="F20" s="24"/>
      <c r="G20" s="238"/>
    </row>
    <row r="21" spans="1:7" ht="14.25" x14ac:dyDescent="0.2">
      <c r="A21" s="243" t="s">
        <v>320</v>
      </c>
      <c r="B21" s="25"/>
      <c r="C21" s="25"/>
      <c r="D21" s="25"/>
      <c r="E21" s="24"/>
      <c r="F21" s="24"/>
      <c r="G21" s="238"/>
    </row>
    <row r="22" spans="1:7" ht="14.25" x14ac:dyDescent="0.2">
      <c r="A22" s="244" t="s">
        <v>322</v>
      </c>
      <c r="B22" s="25"/>
      <c r="C22" s="25"/>
      <c r="D22" s="25"/>
      <c r="E22" s="24"/>
      <c r="F22" s="24"/>
      <c r="G22" s="238"/>
    </row>
    <row r="23" spans="1:7" ht="14.25" x14ac:dyDescent="0.2">
      <c r="A23" s="244"/>
      <c r="B23" s="25"/>
      <c r="C23" s="25"/>
      <c r="D23" s="25"/>
      <c r="E23" s="24"/>
      <c r="F23" s="24"/>
      <c r="G23" s="238"/>
    </row>
    <row r="24" spans="1:7" ht="14.25" x14ac:dyDescent="0.2">
      <c r="A24" s="243"/>
      <c r="B24" s="25"/>
      <c r="C24" s="25"/>
      <c r="D24" s="25"/>
      <c r="E24" s="24"/>
      <c r="F24" s="24"/>
      <c r="G24" s="238"/>
    </row>
    <row r="25" spans="1:7" ht="14.25" x14ac:dyDescent="0.2">
      <c r="A25" s="243" t="s">
        <v>428</v>
      </c>
      <c r="B25" s="25"/>
      <c r="C25" s="25"/>
      <c r="D25" s="25"/>
      <c r="E25" s="24"/>
      <c r="F25" s="24"/>
      <c r="G25" s="238"/>
    </row>
    <row r="26" spans="1:7" ht="14.25" x14ac:dyDescent="0.2">
      <c r="A26" s="244" t="s">
        <v>427</v>
      </c>
      <c r="B26" s="25"/>
      <c r="C26" s="25"/>
      <c r="D26" s="25"/>
      <c r="E26" s="24"/>
      <c r="F26" s="24"/>
      <c r="G26" s="238"/>
    </row>
    <row r="27" spans="1:7" ht="13.5" thickBot="1" x14ac:dyDescent="0.25">
      <c r="A27" s="245"/>
      <c r="B27" s="246"/>
      <c r="C27" s="246"/>
      <c r="D27" s="246"/>
      <c r="E27" s="246"/>
      <c r="F27" s="246"/>
      <c r="G27" s="247"/>
    </row>
    <row r="28" spans="1:7" s="233" customFormat="1" ht="13.5" customHeight="1" thickTop="1" x14ac:dyDescent="0.2"/>
    <row r="29" spans="1:7" s="233" customFormat="1" x14ac:dyDescent="0.2"/>
    <row r="30" spans="1:7" s="233" customFormat="1" x14ac:dyDescent="0.2"/>
    <row r="31" spans="1:7" s="233" customFormat="1" x14ac:dyDescent="0.2"/>
    <row r="32" spans="1:7" s="233" customFormat="1" x14ac:dyDescent="0.2"/>
    <row r="33" s="233" customFormat="1" x14ac:dyDescent="0.2"/>
    <row r="34" s="233" customFormat="1" x14ac:dyDescent="0.2"/>
    <row r="35" s="233" customFormat="1" x14ac:dyDescent="0.2"/>
    <row r="36" s="233" customFormat="1" x14ac:dyDescent="0.2"/>
    <row r="37" s="233" customFormat="1" x14ac:dyDescent="0.2"/>
    <row r="38" s="233" customFormat="1" x14ac:dyDescent="0.2"/>
    <row r="39" s="233" customFormat="1" x14ac:dyDescent="0.2"/>
    <row r="40" s="233" customFormat="1" x14ac:dyDescent="0.2"/>
    <row r="41" s="233" customFormat="1" x14ac:dyDescent="0.2"/>
    <row r="42" s="233" customFormat="1" x14ac:dyDescent="0.2"/>
    <row r="43" s="233" customFormat="1" x14ac:dyDescent="0.2"/>
    <row r="44" s="233" customFormat="1" x14ac:dyDescent="0.2"/>
    <row r="45" s="233" customFormat="1" x14ac:dyDescent="0.2"/>
    <row r="46" s="233" customFormat="1" x14ac:dyDescent="0.2"/>
    <row r="47" s="233" customFormat="1" x14ac:dyDescent="0.2"/>
    <row r="48" s="233" customFormat="1" x14ac:dyDescent="0.2"/>
    <row r="49" s="233" customFormat="1" x14ac:dyDescent="0.2"/>
    <row r="50" s="233" customFormat="1" x14ac:dyDescent="0.2"/>
    <row r="51" s="233" customFormat="1" x14ac:dyDescent="0.2"/>
    <row r="52" s="233" customFormat="1" x14ac:dyDescent="0.2"/>
    <row r="53" s="233" customFormat="1" x14ac:dyDescent="0.2"/>
    <row r="54" s="233" customFormat="1" x14ac:dyDescent="0.2"/>
    <row r="55" s="233" customFormat="1" x14ac:dyDescent="0.2"/>
    <row r="56" s="233" customFormat="1" x14ac:dyDescent="0.2"/>
    <row r="57" s="233" customFormat="1" x14ac:dyDescent="0.2"/>
    <row r="58" s="233" customFormat="1" x14ac:dyDescent="0.2"/>
    <row r="59" s="233" customFormat="1" x14ac:dyDescent="0.2"/>
    <row r="60" s="233" customFormat="1" x14ac:dyDescent="0.2"/>
    <row r="61" s="233" customFormat="1" x14ac:dyDescent="0.2"/>
    <row r="62" s="233" customFormat="1" x14ac:dyDescent="0.2"/>
    <row r="63" s="233" customFormat="1" x14ac:dyDescent="0.2"/>
    <row r="64" s="233" customFormat="1" x14ac:dyDescent="0.2"/>
    <row r="65" s="233" customFormat="1" x14ac:dyDescent="0.2"/>
    <row r="66" s="233" customFormat="1" x14ac:dyDescent="0.2"/>
    <row r="67" s="233" customFormat="1" x14ac:dyDescent="0.2"/>
    <row r="68" s="233" customFormat="1" x14ac:dyDescent="0.2"/>
    <row r="69" s="233" customFormat="1" x14ac:dyDescent="0.2"/>
    <row r="70" s="233" customFormat="1" x14ac:dyDescent="0.2"/>
    <row r="71" s="233" customFormat="1" x14ac:dyDescent="0.2"/>
    <row r="72" s="233" customFormat="1" x14ac:dyDescent="0.2"/>
    <row r="73" s="233" customFormat="1" x14ac:dyDescent="0.2"/>
    <row r="74" s="233" customFormat="1" x14ac:dyDescent="0.2"/>
    <row r="75" s="233" customFormat="1" x14ac:dyDescent="0.2"/>
    <row r="76" s="233" customFormat="1" x14ac:dyDescent="0.2"/>
    <row r="77" s="233" customFormat="1" x14ac:dyDescent="0.2"/>
    <row r="78" s="233" customFormat="1" x14ac:dyDescent="0.2"/>
    <row r="79" s="233" customFormat="1" x14ac:dyDescent="0.2"/>
    <row r="80" s="233" customFormat="1" x14ac:dyDescent="0.2"/>
    <row r="81" s="233" customFormat="1" x14ac:dyDescent="0.2"/>
    <row r="82" s="233" customFormat="1" x14ac:dyDescent="0.2"/>
    <row r="83" s="233" customFormat="1" x14ac:dyDescent="0.2"/>
    <row r="84" s="233" customFormat="1" x14ac:dyDescent="0.2"/>
    <row r="85" s="233" customFormat="1" x14ac:dyDescent="0.2"/>
    <row r="86" s="233" customFormat="1" x14ac:dyDescent="0.2"/>
    <row r="87" s="233" customFormat="1" x14ac:dyDescent="0.2"/>
    <row r="88" s="233" customFormat="1" x14ac:dyDescent="0.2"/>
    <row r="89" s="233" customFormat="1" x14ac:dyDescent="0.2"/>
    <row r="90" s="233" customFormat="1" x14ac:dyDescent="0.2"/>
    <row r="91" s="233" customFormat="1" x14ac:dyDescent="0.2"/>
    <row r="92" s="233" customFormat="1" x14ac:dyDescent="0.2"/>
    <row r="93" s="233" customFormat="1" x14ac:dyDescent="0.2"/>
    <row r="94" s="233" customFormat="1" x14ac:dyDescent="0.2"/>
    <row r="95" s="233" customFormat="1" x14ac:dyDescent="0.2"/>
    <row r="96" s="233" customFormat="1" x14ac:dyDescent="0.2"/>
    <row r="97" s="233" customFormat="1" x14ac:dyDescent="0.2"/>
    <row r="98" s="233" customFormat="1" x14ac:dyDescent="0.2"/>
    <row r="99" s="233" customFormat="1" x14ac:dyDescent="0.2"/>
    <row r="100" s="233" customFormat="1" x14ac:dyDescent="0.2"/>
    <row r="101" s="233" customFormat="1" x14ac:dyDescent="0.2"/>
    <row r="102" s="233" customFormat="1" x14ac:dyDescent="0.2"/>
    <row r="103" s="233" customFormat="1" x14ac:dyDescent="0.2"/>
    <row r="104" s="233" customFormat="1" x14ac:dyDescent="0.2"/>
    <row r="105" s="233" customFormat="1" x14ac:dyDescent="0.2"/>
    <row r="106" s="233" customFormat="1" x14ac:dyDescent="0.2"/>
    <row r="107" s="233" customFormat="1" x14ac:dyDescent="0.2"/>
    <row r="108" s="233" customFormat="1" x14ac:dyDescent="0.2"/>
    <row r="109" s="233" customFormat="1" x14ac:dyDescent="0.2"/>
    <row r="110" s="233" customFormat="1" x14ac:dyDescent="0.2"/>
    <row r="111" s="233" customFormat="1" x14ac:dyDescent="0.2"/>
    <row r="112" s="233" customFormat="1" x14ac:dyDescent="0.2"/>
    <row r="113" s="233" customFormat="1" x14ac:dyDescent="0.2"/>
    <row r="114" s="233" customFormat="1" x14ac:dyDescent="0.2"/>
    <row r="115" s="233" customFormat="1" x14ac:dyDescent="0.2"/>
    <row r="116" s="233" customFormat="1" x14ac:dyDescent="0.2"/>
    <row r="117" s="233" customFormat="1" x14ac:dyDescent="0.2"/>
    <row r="118" s="233" customFormat="1" x14ac:dyDescent="0.2"/>
    <row r="119" s="233" customFormat="1" x14ac:dyDescent="0.2"/>
    <row r="120" s="233" customFormat="1" x14ac:dyDescent="0.2"/>
    <row r="121" s="233" customFormat="1" x14ac:dyDescent="0.2"/>
    <row r="122" s="233" customFormat="1" x14ac:dyDescent="0.2"/>
    <row r="123" s="233" customFormat="1" x14ac:dyDescent="0.2"/>
    <row r="124" s="233" customFormat="1" x14ac:dyDescent="0.2"/>
    <row r="125" s="233" customFormat="1" x14ac:dyDescent="0.2"/>
    <row r="126" s="233" customFormat="1" x14ac:dyDescent="0.2"/>
    <row r="127" s="233" customFormat="1" x14ac:dyDescent="0.2"/>
    <row r="128" s="233" customFormat="1" x14ac:dyDescent="0.2"/>
    <row r="129" s="233" customFormat="1" x14ac:dyDescent="0.2"/>
    <row r="130" s="233" customFormat="1" x14ac:dyDescent="0.2"/>
    <row r="131" s="233" customFormat="1" x14ac:dyDescent="0.2"/>
    <row r="132" s="233" customFormat="1" x14ac:dyDescent="0.2"/>
    <row r="133" s="233" customFormat="1" x14ac:dyDescent="0.2"/>
    <row r="134" s="233" customFormat="1" x14ac:dyDescent="0.2"/>
    <row r="135" s="233" customFormat="1" x14ac:dyDescent="0.2"/>
    <row r="136" s="233" customFormat="1" x14ac:dyDescent="0.2"/>
    <row r="137" s="233" customFormat="1" x14ac:dyDescent="0.2"/>
    <row r="138" s="233" customFormat="1" x14ac:dyDescent="0.2"/>
    <row r="139" s="233" customFormat="1" x14ac:dyDescent="0.2"/>
    <row r="140" s="233" customFormat="1" x14ac:dyDescent="0.2"/>
    <row r="141" s="233" customFormat="1" x14ac:dyDescent="0.2"/>
    <row r="142" s="233" customFormat="1" x14ac:dyDescent="0.2"/>
    <row r="143" s="233" customFormat="1" x14ac:dyDescent="0.2"/>
    <row r="144" s="233" customFormat="1" x14ac:dyDescent="0.2"/>
    <row r="145" s="233" customFormat="1" x14ac:dyDescent="0.2"/>
    <row r="146" s="233" customFormat="1" x14ac:dyDescent="0.2"/>
    <row r="147" s="233" customFormat="1" x14ac:dyDescent="0.2"/>
    <row r="148" s="233" customFormat="1" x14ac:dyDescent="0.2"/>
    <row r="149" s="233" customFormat="1" x14ac:dyDescent="0.2"/>
    <row r="150" s="233" customFormat="1" x14ac:dyDescent="0.2"/>
    <row r="151" s="233" customFormat="1" x14ac:dyDescent="0.2"/>
    <row r="152" s="233" customFormat="1" x14ac:dyDescent="0.2"/>
    <row r="153" s="233" customFormat="1" x14ac:dyDescent="0.2"/>
    <row r="154" s="233" customFormat="1" x14ac:dyDescent="0.2"/>
    <row r="155" s="233" customFormat="1" x14ac:dyDescent="0.2"/>
    <row r="156" s="233" customFormat="1" x14ac:dyDescent="0.2"/>
    <row r="157" s="233" customFormat="1" x14ac:dyDescent="0.2"/>
    <row r="158" s="233" customFormat="1" x14ac:dyDescent="0.2"/>
    <row r="159" s="233" customFormat="1" x14ac:dyDescent="0.2"/>
    <row r="160" s="233" customFormat="1" x14ac:dyDescent="0.2"/>
    <row r="161" s="233" customFormat="1" x14ac:dyDescent="0.2"/>
    <row r="162" s="233" customFormat="1" x14ac:dyDescent="0.2"/>
    <row r="163" s="233" customFormat="1" x14ac:dyDescent="0.2"/>
    <row r="164" s="233" customFormat="1" x14ac:dyDescent="0.2"/>
    <row r="165" s="233" customFormat="1" x14ac:dyDescent="0.2"/>
    <row r="166" s="233" customFormat="1" x14ac:dyDescent="0.2"/>
    <row r="167" s="233" customFormat="1" x14ac:dyDescent="0.2"/>
    <row r="168" s="233" customFormat="1" x14ac:dyDescent="0.2"/>
    <row r="169" s="233" customFormat="1" x14ac:dyDescent="0.2"/>
    <row r="170" s="233" customFormat="1" x14ac:dyDescent="0.2"/>
    <row r="171" s="233" customFormat="1" x14ac:dyDescent="0.2"/>
    <row r="172" s="233" customFormat="1" x14ac:dyDescent="0.2"/>
    <row r="173" s="233" customFormat="1" x14ac:dyDescent="0.2"/>
    <row r="174" s="233" customFormat="1" x14ac:dyDescent="0.2"/>
    <row r="175" s="233" customFormat="1" x14ac:dyDescent="0.2"/>
    <row r="176" s="233" customFormat="1" x14ac:dyDescent="0.2"/>
    <row r="177" s="233" customFormat="1" x14ac:dyDescent="0.2"/>
    <row r="178" s="233" customFormat="1" x14ac:dyDescent="0.2"/>
    <row r="179" s="233" customFormat="1" x14ac:dyDescent="0.2"/>
    <row r="180" s="233" customFormat="1" x14ac:dyDescent="0.2"/>
    <row r="181" s="233" customFormat="1" x14ac:dyDescent="0.2"/>
    <row r="182" s="233" customFormat="1" x14ac:dyDescent="0.2"/>
    <row r="183" s="233" customFormat="1" x14ac:dyDescent="0.2"/>
    <row r="184" s="233" customFormat="1" x14ac:dyDescent="0.2"/>
    <row r="185" s="233" customFormat="1" x14ac:dyDescent="0.2"/>
    <row r="186" s="233" customFormat="1" x14ac:dyDescent="0.2"/>
    <row r="187" s="233" customFormat="1" x14ac:dyDescent="0.2"/>
    <row r="188" s="233" customFormat="1" x14ac:dyDescent="0.2"/>
    <row r="189" s="233" customFormat="1" x14ac:dyDescent="0.2"/>
    <row r="190" s="233" customFormat="1" x14ac:dyDescent="0.2"/>
    <row r="191" s="233" customFormat="1" x14ac:dyDescent="0.2"/>
    <row r="192" s="233" customFormat="1" x14ac:dyDescent="0.2"/>
    <row r="193" s="233" customFormat="1" x14ac:dyDescent="0.2"/>
    <row r="194" s="233" customFormat="1" x14ac:dyDescent="0.2"/>
    <row r="195" s="233" customFormat="1" x14ac:dyDescent="0.2"/>
    <row r="196" s="233" customFormat="1" x14ac:dyDescent="0.2"/>
    <row r="197" s="233" customFormat="1" x14ac:dyDescent="0.2"/>
    <row r="198" s="233" customFormat="1" x14ac:dyDescent="0.2"/>
    <row r="199" s="233" customFormat="1" x14ac:dyDescent="0.2"/>
    <row r="200" s="233" customFormat="1" x14ac:dyDescent="0.2"/>
    <row r="201" s="233" customFormat="1" x14ac:dyDescent="0.2"/>
    <row r="202" s="233" customFormat="1" x14ac:dyDescent="0.2"/>
    <row r="203" s="233" customFormat="1" x14ac:dyDescent="0.2"/>
    <row r="204" s="233" customFormat="1" x14ac:dyDescent="0.2"/>
    <row r="205" s="233" customFormat="1" x14ac:dyDescent="0.2"/>
    <row r="206" s="233" customFormat="1" x14ac:dyDescent="0.2"/>
    <row r="207" s="233" customFormat="1" x14ac:dyDescent="0.2"/>
    <row r="208" s="233" customFormat="1" x14ac:dyDescent="0.2"/>
    <row r="209" s="233" customFormat="1" x14ac:dyDescent="0.2"/>
    <row r="210" s="233" customFormat="1" x14ac:dyDescent="0.2"/>
    <row r="211" s="233" customFormat="1" x14ac:dyDescent="0.2"/>
    <row r="212" s="233" customFormat="1" x14ac:dyDescent="0.2"/>
    <row r="213" s="233" customFormat="1" x14ac:dyDescent="0.2"/>
    <row r="214" s="233" customFormat="1" x14ac:dyDescent="0.2"/>
    <row r="215" s="233" customFormat="1" x14ac:dyDescent="0.2"/>
    <row r="216" s="233" customFormat="1" x14ac:dyDescent="0.2"/>
    <row r="217" s="233" customFormat="1" x14ac:dyDescent="0.2"/>
    <row r="218" s="233" customFormat="1" x14ac:dyDescent="0.2"/>
    <row r="219" s="233" customFormat="1" x14ac:dyDescent="0.2"/>
    <row r="220" s="233" customFormat="1" x14ac:dyDescent="0.2"/>
    <row r="221" s="233" customFormat="1" x14ac:dyDescent="0.2"/>
    <row r="222" s="233" customFormat="1" x14ac:dyDescent="0.2"/>
    <row r="223" s="233" customFormat="1" x14ac:dyDescent="0.2"/>
    <row r="224" s="233" customFormat="1" x14ac:dyDescent="0.2"/>
    <row r="225" s="233" customFormat="1" x14ac:dyDescent="0.2"/>
    <row r="226" s="233" customFormat="1" x14ac:dyDescent="0.2"/>
    <row r="227" s="233" customFormat="1" x14ac:dyDescent="0.2"/>
    <row r="228" s="233" customFormat="1" x14ac:dyDescent="0.2"/>
    <row r="229" s="233" customFormat="1" x14ac:dyDescent="0.2"/>
    <row r="230" s="233" customFormat="1" x14ac:dyDescent="0.2"/>
    <row r="231" s="233" customFormat="1" x14ac:dyDescent="0.2"/>
    <row r="232" s="233" customFormat="1" x14ac:dyDescent="0.2"/>
    <row r="233" s="233" customFormat="1" x14ac:dyDescent="0.2"/>
    <row r="234" s="233" customFormat="1" x14ac:dyDescent="0.2"/>
    <row r="235" s="233" customFormat="1" x14ac:dyDescent="0.2"/>
    <row r="236" s="233" customFormat="1" x14ac:dyDescent="0.2"/>
    <row r="237" s="233" customFormat="1" x14ac:dyDescent="0.2"/>
    <row r="238" s="233" customFormat="1" x14ac:dyDescent="0.2"/>
    <row r="239" s="233" customFormat="1" x14ac:dyDescent="0.2"/>
    <row r="240" s="233" customFormat="1" x14ac:dyDescent="0.2"/>
    <row r="241" s="233" customFormat="1" x14ac:dyDescent="0.2"/>
    <row r="242" s="233" customFormat="1" x14ac:dyDescent="0.2"/>
    <row r="243" s="233" customFormat="1" x14ac:dyDescent="0.2"/>
    <row r="244" s="233" customFormat="1" x14ac:dyDescent="0.2"/>
    <row r="245" s="233" customFormat="1" x14ac:dyDescent="0.2"/>
    <row r="246" s="233" customFormat="1" x14ac:dyDescent="0.2"/>
    <row r="247" s="233" customFormat="1" x14ac:dyDescent="0.2"/>
    <row r="248" s="233" customFormat="1" x14ac:dyDescent="0.2"/>
    <row r="249" s="233" customFormat="1" x14ac:dyDescent="0.2"/>
    <row r="250" s="233" customFormat="1" x14ac:dyDescent="0.2"/>
    <row r="251" s="233" customFormat="1" x14ac:dyDescent="0.2"/>
    <row r="252" s="233" customFormat="1" x14ac:dyDescent="0.2"/>
    <row r="253" s="233" customFormat="1" x14ac:dyDescent="0.2"/>
    <row r="254" s="233" customFormat="1" x14ac:dyDescent="0.2"/>
    <row r="255" s="233" customFormat="1" x14ac:dyDescent="0.2"/>
    <row r="256" s="233" customFormat="1" x14ac:dyDescent="0.2"/>
    <row r="257" s="233" customFormat="1" x14ac:dyDescent="0.2"/>
    <row r="258" s="233" customFormat="1" x14ac:dyDescent="0.2"/>
    <row r="259" s="233" customFormat="1" x14ac:dyDescent="0.2"/>
    <row r="260" s="233" customFormat="1" x14ac:dyDescent="0.2"/>
    <row r="261" s="233" customFormat="1" x14ac:dyDescent="0.2"/>
    <row r="262" s="233" customFormat="1" x14ac:dyDescent="0.2"/>
    <row r="263" s="233" customFormat="1" x14ac:dyDescent="0.2"/>
    <row r="264" s="233" customFormat="1" x14ac:dyDescent="0.2"/>
    <row r="265" s="233" customFormat="1" x14ac:dyDescent="0.2"/>
    <row r="266" s="233" customFormat="1" x14ac:dyDescent="0.2"/>
    <row r="267" s="233" customFormat="1" x14ac:dyDescent="0.2"/>
    <row r="268" s="233" customFormat="1" x14ac:dyDescent="0.2"/>
    <row r="269" s="233" customFormat="1" x14ac:dyDescent="0.2"/>
    <row r="270" s="233" customFormat="1" x14ac:dyDescent="0.2"/>
    <row r="271" s="233" customFormat="1" x14ac:dyDescent="0.2"/>
    <row r="272" s="233" customFormat="1" x14ac:dyDescent="0.2"/>
    <row r="273" s="233" customFormat="1" x14ac:dyDescent="0.2"/>
    <row r="274" s="233" customFormat="1" x14ac:dyDescent="0.2"/>
    <row r="275" s="233" customFormat="1" x14ac:dyDescent="0.2"/>
    <row r="276" s="233" customFormat="1" x14ac:dyDescent="0.2"/>
    <row r="277" s="233" customFormat="1" x14ac:dyDescent="0.2"/>
    <row r="278" s="233" customFormat="1" x14ac:dyDescent="0.2"/>
    <row r="279" s="233" customFormat="1" x14ac:dyDescent="0.2"/>
    <row r="280" s="233" customFormat="1" x14ac:dyDescent="0.2"/>
    <row r="281" s="233" customFormat="1" x14ac:dyDescent="0.2"/>
    <row r="282" s="233" customFormat="1" x14ac:dyDescent="0.2"/>
    <row r="283" s="233" customFormat="1" x14ac:dyDescent="0.2"/>
    <row r="284" s="233" customFormat="1" x14ac:dyDescent="0.2"/>
    <row r="285" s="233" customFormat="1" x14ac:dyDescent="0.2"/>
    <row r="286" s="233" customFormat="1" x14ac:dyDescent="0.2"/>
    <row r="287" s="233" customFormat="1" x14ac:dyDescent="0.2"/>
    <row r="288" s="233" customFormat="1" x14ac:dyDescent="0.2"/>
    <row r="289" s="233" customFormat="1" x14ac:dyDescent="0.2"/>
    <row r="290" s="233" customFormat="1" x14ac:dyDescent="0.2"/>
    <row r="291" s="233" customFormat="1" x14ac:dyDescent="0.2"/>
    <row r="292" s="233" customFormat="1" x14ac:dyDescent="0.2"/>
    <row r="293" s="233" customFormat="1" x14ac:dyDescent="0.2"/>
    <row r="294" s="233" customFormat="1" x14ac:dyDescent="0.2"/>
    <row r="295" s="233" customFormat="1" x14ac:dyDescent="0.2"/>
    <row r="296" s="233" customFormat="1" x14ac:dyDescent="0.2"/>
    <row r="297" s="233" customFormat="1" x14ac:dyDescent="0.2"/>
    <row r="298" s="233" customFormat="1" x14ac:dyDescent="0.2"/>
    <row r="299" s="233" customFormat="1" x14ac:dyDescent="0.2"/>
    <row r="300" s="233" customFormat="1" x14ac:dyDescent="0.2"/>
    <row r="301" s="233" customFormat="1" x14ac:dyDescent="0.2"/>
    <row r="302" s="233" customFormat="1" x14ac:dyDescent="0.2"/>
    <row r="303" s="233" customFormat="1" x14ac:dyDescent="0.2"/>
    <row r="304" s="233" customFormat="1" x14ac:dyDescent="0.2"/>
    <row r="305" s="233" customFormat="1" x14ac:dyDescent="0.2"/>
    <row r="306" s="233" customFormat="1" x14ac:dyDescent="0.2"/>
    <row r="307" s="233" customFormat="1" x14ac:dyDescent="0.2"/>
    <row r="308" s="233" customFormat="1" x14ac:dyDescent="0.2"/>
    <row r="309" s="233" customFormat="1" x14ac:dyDescent="0.2"/>
    <row r="310" s="233" customFormat="1" x14ac:dyDescent="0.2"/>
    <row r="311" s="233" customFormat="1" x14ac:dyDescent="0.2"/>
    <row r="312" s="233" customFormat="1" x14ac:dyDescent="0.2"/>
    <row r="313" s="233" customFormat="1" x14ac:dyDescent="0.2"/>
    <row r="314" s="233" customFormat="1" x14ac:dyDescent="0.2"/>
    <row r="315" s="233" customFormat="1" x14ac:dyDescent="0.2"/>
    <row r="316" s="233" customFormat="1" x14ac:dyDescent="0.2"/>
    <row r="317" s="233" customFormat="1" x14ac:dyDescent="0.2"/>
    <row r="318" s="233" customFormat="1" x14ac:dyDescent="0.2"/>
    <row r="319" s="233" customFormat="1" x14ac:dyDescent="0.2"/>
    <row r="320" s="233" customFormat="1" x14ac:dyDescent="0.2"/>
    <row r="321" s="233" customFormat="1" x14ac:dyDescent="0.2"/>
  </sheetData>
  <mergeCells count="5">
    <mergeCell ref="A6:G6"/>
    <mergeCell ref="A7:G7"/>
    <mergeCell ref="A8:G8"/>
    <mergeCell ref="A9:G9"/>
    <mergeCell ref="A10:G10"/>
  </mergeCells>
  <hyperlinks>
    <hyperlink ref="A18" r:id="rId1" display="mailto:joubert.nadia@ccmsa.msa.fr"/>
    <hyperlink ref="A2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6"/>
  <sheetViews>
    <sheetView topLeftCell="A406" workbookViewId="0">
      <selection activeCell="J395" sqref="J395"/>
    </sheetView>
  </sheetViews>
  <sheetFormatPr baseColWidth="10" defaultRowHeight="12.75" x14ac:dyDescent="0.2"/>
  <cols>
    <col min="1" max="1" width="39.140625" customWidth="1"/>
    <col min="2" max="2" width="13.140625" customWidth="1"/>
    <col min="3" max="3" width="10.7109375" customWidth="1"/>
    <col min="4" max="5" width="14.28515625" customWidth="1"/>
    <col min="6" max="12" width="10.7109375" customWidth="1"/>
    <col min="15" max="15" width="25.85546875" customWidth="1"/>
    <col min="16" max="16" width="34.140625" bestFit="1" customWidth="1"/>
    <col min="19" max="19" width="15.140625" customWidth="1"/>
    <col min="20" max="20" width="11.140625" customWidth="1"/>
  </cols>
  <sheetData>
    <row r="1" spans="1:22" ht="28.5" customHeight="1" x14ac:dyDescent="0.2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22" x14ac:dyDescent="0.2">
      <c r="A2" s="22" t="s">
        <v>30</v>
      </c>
      <c r="O2" s="220" t="s">
        <v>382</v>
      </c>
      <c r="P2" s="221"/>
      <c r="Q2" s="221"/>
      <c r="R2" s="221"/>
      <c r="S2" s="221"/>
      <c r="T2" s="221"/>
      <c r="U2" s="221"/>
      <c r="V2" s="221"/>
    </row>
    <row r="3" spans="1:22" ht="13.5" thickBot="1" x14ac:dyDescent="0.25">
      <c r="A3" s="3" t="s">
        <v>383</v>
      </c>
    </row>
    <row r="4" spans="1:22" ht="13.5" thickBot="1" x14ac:dyDescent="0.25">
      <c r="A4" s="82" t="s">
        <v>45</v>
      </c>
      <c r="B4" s="83">
        <v>2008</v>
      </c>
      <c r="C4" s="86">
        <v>2009</v>
      </c>
      <c r="D4" s="85">
        <v>2010</v>
      </c>
      <c r="E4" s="86">
        <v>2011</v>
      </c>
      <c r="F4" s="86">
        <v>2012</v>
      </c>
      <c r="G4" s="83">
        <v>2013</v>
      </c>
      <c r="H4" s="83">
        <v>2014</v>
      </c>
      <c r="I4" s="83">
        <v>2015</v>
      </c>
      <c r="J4" s="84">
        <v>2016</v>
      </c>
      <c r="K4" s="84">
        <v>2017</v>
      </c>
      <c r="L4" s="84">
        <v>2018</v>
      </c>
    </row>
    <row r="5" spans="1:22" ht="51" x14ac:dyDescent="0.25">
      <c r="A5" s="159" t="s">
        <v>46</v>
      </c>
      <c r="B5" s="5">
        <v>513615</v>
      </c>
      <c r="C5" s="5">
        <v>505106</v>
      </c>
      <c r="D5" s="5">
        <v>496354</v>
      </c>
      <c r="E5" s="5">
        <v>489218</v>
      </c>
      <c r="F5" s="5">
        <v>483815</v>
      </c>
      <c r="G5" s="5">
        <v>478692</v>
      </c>
      <c r="H5" s="5">
        <v>473862</v>
      </c>
      <c r="I5" s="69">
        <v>467591</v>
      </c>
      <c r="J5" s="5">
        <v>461803</v>
      </c>
      <c r="K5" s="5">
        <v>453113</v>
      </c>
      <c r="L5" s="5">
        <v>448528</v>
      </c>
      <c r="M5" s="179"/>
      <c r="O5" s="15" t="s">
        <v>55</v>
      </c>
      <c r="P5" s="27" t="s">
        <v>7</v>
      </c>
      <c r="Q5" s="21" t="s">
        <v>1</v>
      </c>
      <c r="R5" s="21" t="s">
        <v>2</v>
      </c>
      <c r="S5" s="21" t="s">
        <v>5</v>
      </c>
      <c r="T5" s="21" t="s">
        <v>3</v>
      </c>
      <c r="U5" s="21" t="s">
        <v>4</v>
      </c>
      <c r="V5" s="21" t="s">
        <v>6</v>
      </c>
    </row>
    <row r="6" spans="1:22" ht="14.25" x14ac:dyDescent="0.2">
      <c r="A6" s="6" t="s">
        <v>47</v>
      </c>
      <c r="B6" s="8" t="s">
        <v>48</v>
      </c>
      <c r="C6" s="8">
        <v>-1.6566883755341988E-2</v>
      </c>
      <c r="D6" s="8">
        <v>-1.7327056103075389E-2</v>
      </c>
      <c r="E6" s="8">
        <v>-1.4376835887290107E-2</v>
      </c>
      <c r="F6" s="8">
        <v>-1.1044156183950715E-2</v>
      </c>
      <c r="G6" s="8">
        <v>-1.0999999999999999E-2</v>
      </c>
      <c r="H6" s="8">
        <v>-0.01</v>
      </c>
      <c r="I6" s="8">
        <v>-1.2999999999999999E-2</v>
      </c>
      <c r="J6" s="113">
        <v>-1.2E-2</v>
      </c>
      <c r="K6" s="113">
        <v>-1.9E-2</v>
      </c>
      <c r="L6" s="113">
        <v>-0.01</v>
      </c>
      <c r="O6" s="17" t="s">
        <v>57</v>
      </c>
      <c r="P6" s="27" t="s">
        <v>8</v>
      </c>
      <c r="Q6" s="122">
        <v>5538</v>
      </c>
      <c r="R6" s="122">
        <v>1962</v>
      </c>
      <c r="S6" s="122">
        <v>7500</v>
      </c>
      <c r="T6" s="122">
        <v>4603</v>
      </c>
      <c r="U6" s="122">
        <v>1827</v>
      </c>
      <c r="V6" s="122">
        <v>6430</v>
      </c>
    </row>
    <row r="7" spans="1:22" ht="14.25" x14ac:dyDescent="0.2">
      <c r="A7" s="159" t="s">
        <v>351</v>
      </c>
      <c r="B7" s="5">
        <v>477194</v>
      </c>
      <c r="C7" s="5">
        <v>467503</v>
      </c>
      <c r="D7" s="5">
        <v>458586</v>
      </c>
      <c r="E7" s="5">
        <v>451308</v>
      </c>
      <c r="F7" s="5">
        <v>445793</v>
      </c>
      <c r="G7" s="5">
        <v>440921</v>
      </c>
      <c r="H7" s="5">
        <v>438476</v>
      </c>
      <c r="I7" s="5">
        <v>432116</v>
      </c>
      <c r="J7" s="5">
        <v>425877</v>
      </c>
      <c r="K7" s="5">
        <v>417169</v>
      </c>
      <c r="L7" s="5">
        <v>412040</v>
      </c>
      <c r="O7" s="17" t="s">
        <v>59</v>
      </c>
      <c r="P7" s="27" t="s">
        <v>9</v>
      </c>
      <c r="Q7" s="122">
        <v>19751</v>
      </c>
      <c r="R7" s="122">
        <v>895</v>
      </c>
      <c r="S7" s="122">
        <v>20646</v>
      </c>
      <c r="T7" s="122">
        <v>15814</v>
      </c>
      <c r="U7" s="122">
        <v>812</v>
      </c>
      <c r="V7" s="122">
        <v>16626</v>
      </c>
    </row>
    <row r="8" spans="1:22" ht="14.25" x14ac:dyDescent="0.2">
      <c r="A8" s="160" t="s">
        <v>47</v>
      </c>
      <c r="B8" s="8" t="s">
        <v>48</v>
      </c>
      <c r="C8" s="8">
        <v>-2.0308302283767232E-2</v>
      </c>
      <c r="D8" s="8">
        <v>-1.9073674393533357E-2</v>
      </c>
      <c r="E8" s="8">
        <v>-1.5870523740367126E-2</v>
      </c>
      <c r="F8" s="8">
        <v>-1.2220035984294553E-2</v>
      </c>
      <c r="G8" s="8">
        <v>-1.0999999999999999E-2</v>
      </c>
      <c r="H8" s="8">
        <v>-6.0000000000000001E-3</v>
      </c>
      <c r="I8" s="8">
        <v>-1.4999999999999999E-2</v>
      </c>
      <c r="J8" s="113">
        <v>-1.4E-2</v>
      </c>
      <c r="K8" s="113">
        <v>-0.02</v>
      </c>
      <c r="L8" s="113">
        <v>-1.2E-2</v>
      </c>
      <c r="O8" s="17" t="s">
        <v>61</v>
      </c>
      <c r="P8" s="27" t="s">
        <v>10</v>
      </c>
      <c r="Q8" s="122">
        <v>13174</v>
      </c>
      <c r="R8" s="122">
        <v>852</v>
      </c>
      <c r="S8" s="122">
        <v>14026</v>
      </c>
      <c r="T8" s="122">
        <v>10277</v>
      </c>
      <c r="U8" s="122">
        <v>783</v>
      </c>
      <c r="V8" s="122">
        <v>11060</v>
      </c>
    </row>
    <row r="9" spans="1:22" ht="14.25" x14ac:dyDescent="0.2">
      <c r="A9" s="4" t="s">
        <v>352</v>
      </c>
      <c r="B9" s="5">
        <v>36421</v>
      </c>
      <c r="C9" s="5">
        <v>37603</v>
      </c>
      <c r="D9" s="5">
        <v>37768</v>
      </c>
      <c r="E9" s="5">
        <v>37910</v>
      </c>
      <c r="F9" s="5">
        <v>38022</v>
      </c>
      <c r="G9" s="5">
        <v>37771</v>
      </c>
      <c r="H9" s="5">
        <v>35386</v>
      </c>
      <c r="I9" s="5">
        <v>35475</v>
      </c>
      <c r="J9" s="5">
        <v>35926</v>
      </c>
      <c r="K9" s="5">
        <v>35944</v>
      </c>
      <c r="L9" s="5">
        <v>36488</v>
      </c>
      <c r="O9" s="17" t="s">
        <v>63</v>
      </c>
      <c r="P9" s="27" t="s">
        <v>11</v>
      </c>
      <c r="Q9" s="122">
        <v>8852</v>
      </c>
      <c r="R9" s="122">
        <v>917</v>
      </c>
      <c r="S9" s="122">
        <v>9769</v>
      </c>
      <c r="T9" s="122">
        <v>6749</v>
      </c>
      <c r="U9" s="122">
        <v>847</v>
      </c>
      <c r="V9" s="122">
        <v>7596</v>
      </c>
    </row>
    <row r="10" spans="1:22" ht="14.25" x14ac:dyDescent="0.2">
      <c r="A10" s="160" t="s">
        <v>47</v>
      </c>
      <c r="B10" s="8" t="s">
        <v>48</v>
      </c>
      <c r="C10" s="8">
        <v>3.2453804123994345E-2</v>
      </c>
      <c r="D10" s="8">
        <v>4.3879477701247449E-3</v>
      </c>
      <c r="E10" s="8">
        <v>3.7597966532514349E-3</v>
      </c>
      <c r="F10" s="8">
        <v>2.9543656027433141E-3</v>
      </c>
      <c r="G10" s="8">
        <v>-7.0000000000000001E-3</v>
      </c>
      <c r="H10" s="8">
        <v>-6.3E-2</v>
      </c>
      <c r="I10" s="8">
        <v>3.0000000000000001E-3</v>
      </c>
      <c r="J10" s="113">
        <v>1.2999999999999999E-2</v>
      </c>
      <c r="K10" s="113">
        <v>1E-3</v>
      </c>
      <c r="L10" s="113">
        <v>1.4999999999999999E-2</v>
      </c>
      <c r="O10" s="17" t="s">
        <v>65</v>
      </c>
      <c r="P10" s="27" t="s">
        <v>12</v>
      </c>
      <c r="Q10" s="122">
        <v>21172</v>
      </c>
      <c r="R10" s="122">
        <v>1514</v>
      </c>
      <c r="S10" s="122">
        <v>22686</v>
      </c>
      <c r="T10" s="122">
        <v>17227</v>
      </c>
      <c r="U10" s="122">
        <v>1415</v>
      </c>
      <c r="V10" s="122">
        <v>18642</v>
      </c>
    </row>
    <row r="11" spans="1:22" ht="14.25" x14ac:dyDescent="0.2">
      <c r="A11" s="6" t="s">
        <v>49</v>
      </c>
      <c r="B11" s="10">
        <v>7231</v>
      </c>
      <c r="C11" s="10">
        <v>6561</v>
      </c>
      <c r="D11" s="10">
        <v>5562</v>
      </c>
      <c r="E11" s="10">
        <v>5477</v>
      </c>
      <c r="F11" s="10">
        <v>4963</v>
      </c>
      <c r="G11" s="10">
        <v>4586</v>
      </c>
      <c r="H11" s="10">
        <v>4103</v>
      </c>
      <c r="I11" s="10">
        <v>3630</v>
      </c>
      <c r="J11" s="5">
        <v>2973</v>
      </c>
      <c r="K11" s="5">
        <v>2894</v>
      </c>
      <c r="L11" s="5">
        <v>2910</v>
      </c>
      <c r="O11" s="17" t="s">
        <v>67</v>
      </c>
      <c r="P11" s="27" t="s">
        <v>13</v>
      </c>
      <c r="Q11" s="122">
        <v>18188</v>
      </c>
      <c r="R11" s="122">
        <v>1179</v>
      </c>
      <c r="S11" s="122">
        <v>19367</v>
      </c>
      <c r="T11" s="122">
        <v>13311</v>
      </c>
      <c r="U11" s="122">
        <v>1096</v>
      </c>
      <c r="V11" s="122">
        <v>14407</v>
      </c>
    </row>
    <row r="12" spans="1:22" ht="14.25" x14ac:dyDescent="0.2">
      <c r="A12" s="160" t="s">
        <v>47</v>
      </c>
      <c r="B12" s="8" t="s">
        <v>48</v>
      </c>
      <c r="C12" s="8">
        <v>-9.2656617341999703E-2</v>
      </c>
      <c r="D12" s="8">
        <v>-0.15226337448559668</v>
      </c>
      <c r="E12" s="8">
        <v>-1.5282272563825972E-2</v>
      </c>
      <c r="F12" s="8">
        <v>-9.3846996530947635E-2</v>
      </c>
      <c r="G12" s="8">
        <v>-7.5999999999999998E-2</v>
      </c>
      <c r="H12" s="8">
        <v>-0.1056</v>
      </c>
      <c r="I12" s="8">
        <v>-0.115</v>
      </c>
      <c r="J12" s="113">
        <v>-0.18099999999999999</v>
      </c>
      <c r="K12" s="113">
        <v>-2.7E-2</v>
      </c>
      <c r="L12" s="113">
        <v>6.0000000000000001E-3</v>
      </c>
      <c r="O12" s="17" t="s">
        <v>69</v>
      </c>
      <c r="P12" s="27" t="s">
        <v>14</v>
      </c>
      <c r="Q12" s="122">
        <v>18111</v>
      </c>
      <c r="R12" s="122">
        <v>1132</v>
      </c>
      <c r="S12" s="122">
        <v>19243</v>
      </c>
      <c r="T12" s="122">
        <v>13905</v>
      </c>
      <c r="U12" s="122">
        <v>1066</v>
      </c>
      <c r="V12" s="122">
        <v>14971</v>
      </c>
    </row>
    <row r="13" spans="1:22" ht="14.25" x14ac:dyDescent="0.2">
      <c r="A13" s="6" t="s">
        <v>50</v>
      </c>
      <c r="B13" s="10">
        <v>55179</v>
      </c>
      <c r="C13" s="10">
        <v>49804</v>
      </c>
      <c r="D13" s="10">
        <v>46780</v>
      </c>
      <c r="E13" s="10">
        <v>43968</v>
      </c>
      <c r="F13" s="10">
        <v>41324</v>
      </c>
      <c r="G13" s="10">
        <v>38884</v>
      </c>
      <c r="H13" s="10">
        <v>35967</v>
      </c>
      <c r="I13" s="10">
        <v>33450</v>
      </c>
      <c r="J13" s="5">
        <v>30754</v>
      </c>
      <c r="K13" s="5">
        <v>28991</v>
      </c>
      <c r="L13" s="5">
        <v>26151</v>
      </c>
      <c r="O13" s="17" t="s">
        <v>71</v>
      </c>
      <c r="P13" s="27" t="s">
        <v>15</v>
      </c>
      <c r="Q13" s="122">
        <v>13682</v>
      </c>
      <c r="R13" s="122">
        <v>1038</v>
      </c>
      <c r="S13" s="122">
        <v>14720</v>
      </c>
      <c r="T13" s="122">
        <v>10548</v>
      </c>
      <c r="U13" s="122">
        <v>960</v>
      </c>
      <c r="V13" s="122">
        <v>11508</v>
      </c>
    </row>
    <row r="14" spans="1:22" ht="14.25" x14ac:dyDescent="0.2">
      <c r="A14" s="160" t="s">
        <v>47</v>
      </c>
      <c r="B14" s="8" t="s">
        <v>48</v>
      </c>
      <c r="C14" s="8">
        <v>-9.7410246651805976E-2</v>
      </c>
      <c r="D14" s="8">
        <v>-6.0718014617299865E-2</v>
      </c>
      <c r="E14" s="8">
        <v>-6.0111158614792659E-2</v>
      </c>
      <c r="F14" s="8">
        <v>-6.0134643377001473E-2</v>
      </c>
      <c r="G14" s="8">
        <v>-5.8999999999999997E-2</v>
      </c>
      <c r="H14" s="8">
        <v>-7.4999999999999997E-2</v>
      </c>
      <c r="I14" s="8">
        <v>-7.0000000000000007E-2</v>
      </c>
      <c r="J14" s="113">
        <v>-8.1000000000000003E-2</v>
      </c>
      <c r="K14" s="113">
        <v>-5.7000000000000002E-2</v>
      </c>
      <c r="L14" s="113">
        <v>-9.8000000000000004E-2</v>
      </c>
      <c r="O14" s="17" t="s">
        <v>73</v>
      </c>
      <c r="P14" s="27" t="s">
        <v>16</v>
      </c>
      <c r="Q14" s="122">
        <v>11216</v>
      </c>
      <c r="R14" s="122">
        <v>989</v>
      </c>
      <c r="S14" s="122">
        <v>12205</v>
      </c>
      <c r="T14" s="122">
        <v>7946</v>
      </c>
      <c r="U14" s="122">
        <v>904</v>
      </c>
      <c r="V14" s="122">
        <v>8850</v>
      </c>
    </row>
    <row r="15" spans="1:22" ht="14.25" x14ac:dyDescent="0.2">
      <c r="A15" s="23"/>
      <c r="B15" s="24"/>
      <c r="C15" s="24"/>
      <c r="O15" s="17" t="s">
        <v>75</v>
      </c>
      <c r="P15" s="27" t="s">
        <v>17</v>
      </c>
      <c r="Q15" s="122">
        <v>7486</v>
      </c>
      <c r="R15" s="122">
        <v>845</v>
      </c>
      <c r="S15" s="122">
        <v>8331</v>
      </c>
      <c r="T15" s="122">
        <v>6487</v>
      </c>
      <c r="U15" s="122">
        <v>768</v>
      </c>
      <c r="V15" s="122">
        <v>7255</v>
      </c>
    </row>
    <row r="16" spans="1:22" ht="14.25" x14ac:dyDescent="0.2">
      <c r="A16" s="23"/>
      <c r="B16" s="24"/>
      <c r="C16" s="24"/>
      <c r="O16" s="17" t="s">
        <v>77</v>
      </c>
      <c r="P16" s="27" t="s">
        <v>18</v>
      </c>
      <c r="Q16" s="122">
        <v>9360</v>
      </c>
      <c r="R16" s="122">
        <v>957</v>
      </c>
      <c r="S16" s="122">
        <v>10317</v>
      </c>
      <c r="T16" s="122">
        <v>6306</v>
      </c>
      <c r="U16" s="122">
        <v>899</v>
      </c>
      <c r="V16" s="122">
        <v>7205</v>
      </c>
    </row>
    <row r="17" spans="1:30" ht="14.25" x14ac:dyDescent="0.2">
      <c r="A17" s="23"/>
      <c r="B17" s="24"/>
      <c r="C17" s="24"/>
      <c r="M17" s="179"/>
      <c r="O17" s="17" t="s">
        <v>79</v>
      </c>
      <c r="P17" s="27" t="s">
        <v>19</v>
      </c>
      <c r="Q17" s="122">
        <v>35435</v>
      </c>
      <c r="R17" s="122">
        <v>2458</v>
      </c>
      <c r="S17" s="122">
        <v>37893</v>
      </c>
      <c r="T17" s="122">
        <v>24153</v>
      </c>
      <c r="U17" s="122">
        <v>2216</v>
      </c>
      <c r="V17" s="122">
        <v>26369</v>
      </c>
    </row>
    <row r="18" spans="1:30" ht="14.25" x14ac:dyDescent="0.2">
      <c r="A18" s="22" t="s">
        <v>44</v>
      </c>
      <c r="O18" s="17" t="s">
        <v>81</v>
      </c>
      <c r="P18" s="27" t="s">
        <v>20</v>
      </c>
      <c r="Q18" s="122">
        <v>34020</v>
      </c>
      <c r="R18" s="122">
        <v>2478</v>
      </c>
      <c r="S18" s="122">
        <v>36498</v>
      </c>
      <c r="T18" s="122">
        <v>24230</v>
      </c>
      <c r="U18" s="122">
        <v>2246</v>
      </c>
      <c r="V18" s="122">
        <v>26476</v>
      </c>
    </row>
    <row r="19" spans="1:30" ht="15" thickBot="1" x14ac:dyDescent="0.25">
      <c r="A19" s="11" t="s">
        <v>384</v>
      </c>
      <c r="O19" s="17" t="s">
        <v>83</v>
      </c>
      <c r="P19" s="27" t="s">
        <v>21</v>
      </c>
      <c r="Q19" s="122">
        <v>20995</v>
      </c>
      <c r="R19" s="122">
        <v>1330</v>
      </c>
      <c r="S19" s="122">
        <v>22325</v>
      </c>
      <c r="T19" s="122">
        <v>16702</v>
      </c>
      <c r="U19" s="122">
        <v>1245</v>
      </c>
      <c r="V19" s="122">
        <v>17947</v>
      </c>
    </row>
    <row r="20" spans="1:30" ht="15" thickBot="1" x14ac:dyDescent="0.25">
      <c r="A20" s="82" t="s">
        <v>52</v>
      </c>
      <c r="B20" s="83">
        <v>2008</v>
      </c>
      <c r="C20" s="83">
        <v>2009</v>
      </c>
      <c r="D20" s="82">
        <v>2010</v>
      </c>
      <c r="E20" s="83">
        <v>2011</v>
      </c>
      <c r="F20" s="83">
        <v>2012</v>
      </c>
      <c r="G20" s="83">
        <v>2013</v>
      </c>
      <c r="H20" s="83">
        <v>2014</v>
      </c>
      <c r="I20" s="84">
        <v>2015</v>
      </c>
      <c r="J20" s="84">
        <v>2016</v>
      </c>
      <c r="K20" s="84">
        <v>2017</v>
      </c>
      <c r="L20" s="84">
        <v>2018</v>
      </c>
      <c r="O20" s="17" t="s">
        <v>85</v>
      </c>
      <c r="P20" s="27" t="s">
        <v>22</v>
      </c>
      <c r="Q20" s="122">
        <v>30338</v>
      </c>
      <c r="R20" s="122">
        <v>3083</v>
      </c>
      <c r="S20" s="122">
        <v>33421</v>
      </c>
      <c r="T20" s="122">
        <v>25522</v>
      </c>
      <c r="U20" s="122">
        <v>2880</v>
      </c>
      <c r="V20" s="122">
        <v>28402</v>
      </c>
    </row>
    <row r="21" spans="1:30" ht="25.5" x14ac:dyDescent="0.2">
      <c r="A21" s="68" t="s">
        <v>53</v>
      </c>
      <c r="B21" s="69">
        <v>417052</v>
      </c>
      <c r="C21" s="69">
        <v>408931</v>
      </c>
      <c r="D21" s="69">
        <v>400134</v>
      </c>
      <c r="E21" s="69">
        <v>393458</v>
      </c>
      <c r="F21" s="69">
        <v>387646</v>
      </c>
      <c r="G21" s="69">
        <v>382464</v>
      </c>
      <c r="H21" s="69">
        <v>377418</v>
      </c>
      <c r="I21" s="5">
        <v>371410</v>
      </c>
      <c r="J21" s="123">
        <v>366090</v>
      </c>
      <c r="K21" s="123">
        <v>359013</v>
      </c>
      <c r="L21" s="144">
        <v>355292</v>
      </c>
      <c r="O21" s="17" t="s">
        <v>87</v>
      </c>
      <c r="P21" s="27" t="s">
        <v>23</v>
      </c>
      <c r="Q21" s="122">
        <v>38572</v>
      </c>
      <c r="R21" s="122">
        <v>2241</v>
      </c>
      <c r="S21" s="122">
        <v>40813</v>
      </c>
      <c r="T21" s="122">
        <v>31329</v>
      </c>
      <c r="U21" s="122">
        <v>2115</v>
      </c>
      <c r="V21" s="122">
        <v>33444</v>
      </c>
    </row>
    <row r="22" spans="1:30" ht="14.25" x14ac:dyDescent="0.2">
      <c r="A22" s="160" t="s">
        <v>47</v>
      </c>
      <c r="B22" s="8" t="s">
        <v>48</v>
      </c>
      <c r="C22" s="8">
        <v>-1.9E-2</v>
      </c>
      <c r="D22" s="8">
        <v>-2.1999999999999999E-2</v>
      </c>
      <c r="E22" s="8">
        <v>-1.7000000000000001E-2</v>
      </c>
      <c r="F22" s="8">
        <v>-1.4999999999999999E-2</v>
      </c>
      <c r="G22" s="8">
        <v>-1.2999999999999999E-2</v>
      </c>
      <c r="H22" s="8">
        <v>-1.2999999999999999E-2</v>
      </c>
      <c r="I22" s="8">
        <v>-1.6E-2</v>
      </c>
      <c r="J22" s="114">
        <v>-1.4E-2</v>
      </c>
      <c r="K22" s="114">
        <v>-1.9E-2</v>
      </c>
      <c r="L22" s="175">
        <v>-1.0473075667338414E-2</v>
      </c>
      <c r="O22" s="17" t="s">
        <v>89</v>
      </c>
      <c r="P22" s="27" t="s">
        <v>24</v>
      </c>
      <c r="Q22" s="122">
        <v>11843</v>
      </c>
      <c r="R22" s="122">
        <v>711</v>
      </c>
      <c r="S22" s="122">
        <v>12554</v>
      </c>
      <c r="T22" s="122">
        <v>9046</v>
      </c>
      <c r="U22" s="122">
        <v>677</v>
      </c>
      <c r="V22" s="122">
        <v>9723</v>
      </c>
    </row>
    <row r="23" spans="1:30" ht="14.25" x14ac:dyDescent="0.2">
      <c r="A23" s="159" t="s">
        <v>353</v>
      </c>
      <c r="B23" s="5">
        <v>382614</v>
      </c>
      <c r="C23" s="5">
        <v>373496</v>
      </c>
      <c r="D23" s="5">
        <v>364633</v>
      </c>
      <c r="E23" s="5">
        <v>357906</v>
      </c>
      <c r="F23" s="5">
        <v>352054</v>
      </c>
      <c r="G23" s="5">
        <v>347017</v>
      </c>
      <c r="H23" s="5">
        <v>344308</v>
      </c>
      <c r="I23" s="5">
        <v>338250</v>
      </c>
      <c r="J23" s="123">
        <v>332457</v>
      </c>
      <c r="K23" s="123">
        <v>325352</v>
      </c>
      <c r="L23" s="123">
        <v>321195</v>
      </c>
      <c r="O23" s="17" t="s">
        <v>91</v>
      </c>
      <c r="P23" s="27" t="s">
        <v>25</v>
      </c>
      <c r="Q23" s="122">
        <v>32301</v>
      </c>
      <c r="R23" s="122">
        <v>4075</v>
      </c>
      <c r="S23" s="122">
        <v>36376</v>
      </c>
      <c r="T23" s="122">
        <v>25487</v>
      </c>
      <c r="U23" s="122">
        <v>3790</v>
      </c>
      <c r="V23" s="122">
        <v>29277</v>
      </c>
    </row>
    <row r="24" spans="1:30" ht="14.25" x14ac:dyDescent="0.2">
      <c r="A24" s="160" t="s">
        <v>47</v>
      </c>
      <c r="B24" s="8" t="s">
        <v>48</v>
      </c>
      <c r="C24" s="8">
        <v>-2.4E-2</v>
      </c>
      <c r="D24" s="8">
        <v>-2.4E-2</v>
      </c>
      <c r="E24" s="8">
        <v>-1.7999999999999999E-2</v>
      </c>
      <c r="F24" s="8">
        <v>-1.6E-2</v>
      </c>
      <c r="G24" s="8">
        <v>-1.4E-2</v>
      </c>
      <c r="H24" s="8">
        <v>-8.0000000000000002E-3</v>
      </c>
      <c r="I24" s="8">
        <v>-1.7999999999999999E-2</v>
      </c>
      <c r="J24" s="114">
        <v>-1.7000000000000001E-2</v>
      </c>
      <c r="K24" s="114">
        <v>-2.1000000000000001E-2</v>
      </c>
      <c r="L24" s="175">
        <v>-1.2942293622254394E-2</v>
      </c>
      <c r="O24" s="17" t="s">
        <v>93</v>
      </c>
      <c r="P24" s="27" t="s">
        <v>26</v>
      </c>
      <c r="Q24" s="122">
        <v>21481</v>
      </c>
      <c r="R24" s="122">
        <v>1102</v>
      </c>
      <c r="S24" s="122">
        <v>22583</v>
      </c>
      <c r="T24" s="122">
        <v>16159</v>
      </c>
      <c r="U24" s="122">
        <v>1052</v>
      </c>
      <c r="V24" s="122">
        <v>17211</v>
      </c>
    </row>
    <row r="25" spans="1:30" ht="14.25" x14ac:dyDescent="0.2">
      <c r="A25" s="159" t="s">
        <v>354</v>
      </c>
      <c r="B25" s="5">
        <v>34438</v>
      </c>
      <c r="C25" s="5">
        <v>35435</v>
      </c>
      <c r="D25" s="5">
        <v>35501</v>
      </c>
      <c r="E25" s="5">
        <v>35552</v>
      </c>
      <c r="F25" s="5">
        <v>35592</v>
      </c>
      <c r="G25" s="5">
        <v>35447</v>
      </c>
      <c r="H25" s="5">
        <v>33110</v>
      </c>
      <c r="I25" s="5">
        <v>33160</v>
      </c>
      <c r="J25" s="123">
        <v>33633</v>
      </c>
      <c r="K25" s="123">
        <v>33661</v>
      </c>
      <c r="L25" s="123">
        <v>34097</v>
      </c>
      <c r="O25" s="17" t="s">
        <v>95</v>
      </c>
      <c r="P25" s="27" t="s">
        <v>27</v>
      </c>
      <c r="Q25" s="122">
        <v>21294</v>
      </c>
      <c r="R25" s="122">
        <v>1633</v>
      </c>
      <c r="S25" s="122">
        <v>22927</v>
      </c>
      <c r="T25" s="122">
        <v>18485</v>
      </c>
      <c r="U25" s="122">
        <v>1554</v>
      </c>
      <c r="V25" s="122">
        <v>20039</v>
      </c>
    </row>
    <row r="26" spans="1:30" ht="14.25" x14ac:dyDescent="0.2">
      <c r="A26" s="160" t="s">
        <v>32</v>
      </c>
      <c r="B26" s="8" t="s">
        <v>48</v>
      </c>
      <c r="C26" s="8">
        <v>2.9000000000000001E-2</v>
      </c>
      <c r="D26" s="8">
        <v>2E-3</v>
      </c>
      <c r="E26" s="8">
        <v>1E-3</v>
      </c>
      <c r="F26" s="8">
        <v>1E-3</v>
      </c>
      <c r="G26" s="8">
        <v>-4.0000000000000001E-3</v>
      </c>
      <c r="H26" s="8">
        <v>-6.6000000000000003E-2</v>
      </c>
      <c r="I26" s="8">
        <v>2E-3</v>
      </c>
      <c r="J26" s="114">
        <v>1.4E-2</v>
      </c>
      <c r="K26" s="114">
        <v>1E-3</v>
      </c>
      <c r="L26" s="175">
        <v>1.2787048713963104E-2</v>
      </c>
      <c r="O26" s="17" t="s">
        <v>97</v>
      </c>
      <c r="P26" s="27" t="s">
        <v>28</v>
      </c>
      <c r="Q26" s="122">
        <v>16489</v>
      </c>
      <c r="R26" s="122">
        <v>4801</v>
      </c>
      <c r="S26" s="122">
        <v>21290</v>
      </c>
      <c r="T26" s="122">
        <v>14361</v>
      </c>
      <c r="U26" s="122">
        <v>4654</v>
      </c>
      <c r="V26" s="122">
        <v>19015</v>
      </c>
    </row>
    <row r="27" spans="1:30" ht="14.25" x14ac:dyDescent="0.2">
      <c r="A27" s="23"/>
      <c r="B27" s="24"/>
      <c r="C27" s="24"/>
      <c r="O27" s="17" t="s">
        <v>99</v>
      </c>
      <c r="P27" s="27" t="s">
        <v>29</v>
      </c>
      <c r="Q27" s="122">
        <v>2742</v>
      </c>
      <c r="R27" s="122">
        <v>296</v>
      </c>
      <c r="S27" s="122">
        <v>3038</v>
      </c>
      <c r="T27" s="122">
        <v>2548</v>
      </c>
      <c r="U27" s="122">
        <v>291</v>
      </c>
      <c r="V27" s="122">
        <v>2839</v>
      </c>
    </row>
    <row r="28" spans="1:30" x14ac:dyDescent="0.2">
      <c r="A28" s="23"/>
      <c r="B28" s="24"/>
      <c r="C28" s="24"/>
      <c r="N28" s="2"/>
      <c r="O28" s="1"/>
      <c r="P28" s="147" t="s">
        <v>326</v>
      </c>
      <c r="Q28" s="148">
        <f t="shared" ref="Q28:V28" si="0">SUM(Q6:Q27)</f>
        <v>412040</v>
      </c>
      <c r="R28" s="148">
        <f t="shared" si="0"/>
        <v>36488</v>
      </c>
      <c r="S28" s="148">
        <f t="shared" si="0"/>
        <v>448528</v>
      </c>
      <c r="T28" s="148">
        <f t="shared" si="0"/>
        <v>321195</v>
      </c>
      <c r="U28" s="148">
        <f t="shared" si="0"/>
        <v>34097</v>
      </c>
      <c r="V28" s="148">
        <f t="shared" si="0"/>
        <v>355292</v>
      </c>
    </row>
    <row r="29" spans="1:30" x14ac:dyDescent="0.2">
      <c r="A29" s="23"/>
      <c r="B29" s="24"/>
      <c r="C29" s="24"/>
    </row>
    <row r="30" spans="1:30" x14ac:dyDescent="0.2">
      <c r="A30" s="186" t="s">
        <v>373</v>
      </c>
      <c r="B30" s="187"/>
      <c r="C30" s="187"/>
      <c r="D30" s="187"/>
      <c r="E30" s="186" t="s">
        <v>374</v>
      </c>
      <c r="F30" s="187"/>
      <c r="G30" s="187"/>
      <c r="H30" s="187"/>
      <c r="I30" s="187"/>
      <c r="L30" s="186" t="s">
        <v>380</v>
      </c>
      <c r="M30" s="187"/>
      <c r="N30" s="187"/>
      <c r="O30" s="187"/>
      <c r="P30" s="187"/>
      <c r="Q30" s="187"/>
      <c r="V30" s="186" t="s">
        <v>381</v>
      </c>
      <c r="W30" s="187"/>
      <c r="X30" s="187"/>
      <c r="Y30" s="187"/>
      <c r="Z30" s="187"/>
      <c r="AA30" s="187"/>
    </row>
    <row r="31" spans="1:30" x14ac:dyDescent="0.2">
      <c r="A31" s="23"/>
      <c r="B31" s="24"/>
      <c r="C31" s="24"/>
    </row>
    <row r="32" spans="1:30" x14ac:dyDescent="0.2">
      <c r="B32" t="s">
        <v>127</v>
      </c>
      <c r="C32" t="s">
        <v>128</v>
      </c>
      <c r="D32" s="24"/>
      <c r="F32" t="s">
        <v>127</v>
      </c>
      <c r="G32" t="s">
        <v>128</v>
      </c>
      <c r="M32" t="s">
        <v>127</v>
      </c>
      <c r="N32" t="s">
        <v>128</v>
      </c>
      <c r="P32" s="34"/>
      <c r="Q32" t="s">
        <v>345</v>
      </c>
      <c r="R32" t="s">
        <v>350</v>
      </c>
      <c r="S32" t="s">
        <v>345</v>
      </c>
      <c r="T32" t="s">
        <v>350</v>
      </c>
      <c r="W32" t="s">
        <v>127</v>
      </c>
      <c r="X32" t="s">
        <v>128</v>
      </c>
      <c r="Z32" s="34"/>
      <c r="AA32" t="s">
        <v>345</v>
      </c>
      <c r="AB32" t="s">
        <v>350</v>
      </c>
      <c r="AC32" t="s">
        <v>345</v>
      </c>
      <c r="AD32" t="s">
        <v>350</v>
      </c>
    </row>
    <row r="33" spans="1:30" x14ac:dyDescent="0.2">
      <c r="A33">
        <v>18</v>
      </c>
      <c r="B33">
        <v>0</v>
      </c>
      <c r="C33">
        <v>1</v>
      </c>
      <c r="D33" s="24"/>
      <c r="E33">
        <v>18</v>
      </c>
      <c r="F33">
        <v>-1</v>
      </c>
      <c r="G33">
        <v>4</v>
      </c>
      <c r="L33">
        <v>19</v>
      </c>
      <c r="M33">
        <v>0</v>
      </c>
      <c r="N33">
        <v>2</v>
      </c>
      <c r="P33" s="34" t="s">
        <v>343</v>
      </c>
      <c r="Q33">
        <f>SUM(N33:N51)</f>
        <v>1729</v>
      </c>
      <c r="R33">
        <f>SUM(M33:M51)</f>
        <v>-704</v>
      </c>
      <c r="S33">
        <f>Q33/Q$40</f>
        <v>8.1449029583568866E-2</v>
      </c>
      <c r="T33">
        <f>R33/R$40</f>
        <v>0.14259671865505369</v>
      </c>
      <c r="V33">
        <v>20</v>
      </c>
      <c r="W33">
        <v>0</v>
      </c>
      <c r="X33">
        <v>0</v>
      </c>
      <c r="Z33" s="34" t="s">
        <v>343</v>
      </c>
      <c r="AA33">
        <f>SUM(X33:X51)</f>
        <v>2904</v>
      </c>
      <c r="AB33">
        <f>SUM(W33:W51)</f>
        <v>-1534</v>
      </c>
      <c r="AC33">
        <f t="shared" ref="AC33:AD38" si="1">AA33/AA$40</f>
        <v>5.869275233437083E-2</v>
      </c>
      <c r="AD33">
        <f t="shared" si="1"/>
        <v>0.13456140350877194</v>
      </c>
    </row>
    <row r="34" spans="1:30" x14ac:dyDescent="0.2">
      <c r="A34">
        <v>19</v>
      </c>
      <c r="B34">
        <v>-65</v>
      </c>
      <c r="C34">
        <v>11</v>
      </c>
      <c r="D34" s="24"/>
      <c r="E34">
        <v>19</v>
      </c>
      <c r="F34">
        <v>-40</v>
      </c>
      <c r="G34">
        <v>7</v>
      </c>
      <c r="L34">
        <v>22</v>
      </c>
      <c r="M34">
        <v>-1</v>
      </c>
      <c r="N34">
        <v>1</v>
      </c>
      <c r="P34" s="34" t="s">
        <v>346</v>
      </c>
      <c r="Q34">
        <f>SUM(N52:N56)</f>
        <v>1260</v>
      </c>
      <c r="R34">
        <f>SUM(M52:M56)</f>
        <v>-470</v>
      </c>
      <c r="S34">
        <f t="shared" ref="S34:T40" si="2">Q34/Q$40</f>
        <v>5.9355568117580554E-2</v>
      </c>
      <c r="T34">
        <f t="shared" si="2"/>
        <v>9.5199513874822769E-2</v>
      </c>
      <c r="V34">
        <v>21</v>
      </c>
      <c r="W34">
        <v>0</v>
      </c>
      <c r="X34">
        <v>3</v>
      </c>
      <c r="Z34" s="34" t="s">
        <v>346</v>
      </c>
      <c r="AA34">
        <f>SUM(X52:X56)</f>
        <v>4561</v>
      </c>
      <c r="AB34">
        <f>SUM(W52:W56)</f>
        <v>-1756</v>
      </c>
      <c r="AC34">
        <f t="shared" si="1"/>
        <v>9.2182384089898539E-2</v>
      </c>
      <c r="AD34">
        <f t="shared" si="1"/>
        <v>0.15403508771929825</v>
      </c>
    </row>
    <row r="35" spans="1:30" x14ac:dyDescent="0.2">
      <c r="A35">
        <v>20</v>
      </c>
      <c r="B35">
        <v>-245</v>
      </c>
      <c r="C35">
        <v>23</v>
      </c>
      <c r="D35" s="24"/>
      <c r="E35">
        <v>20</v>
      </c>
      <c r="F35">
        <v>-170</v>
      </c>
      <c r="G35">
        <v>24</v>
      </c>
      <c r="L35">
        <v>23</v>
      </c>
      <c r="M35">
        <v>-5</v>
      </c>
      <c r="N35">
        <v>3</v>
      </c>
      <c r="P35" s="34" t="s">
        <v>347</v>
      </c>
      <c r="Q35">
        <f>SUM(N57:N61)</f>
        <v>2372</v>
      </c>
      <c r="R35">
        <f>SUM(M57:M61)</f>
        <v>-578</v>
      </c>
      <c r="S35">
        <f t="shared" si="2"/>
        <v>0.1117392123610326</v>
      </c>
      <c r="T35">
        <f t="shared" si="2"/>
        <v>0.11707514685031395</v>
      </c>
      <c r="V35">
        <v>22</v>
      </c>
      <c r="W35">
        <v>-2</v>
      </c>
      <c r="X35">
        <v>3</v>
      </c>
      <c r="Z35" s="34" t="s">
        <v>347</v>
      </c>
      <c r="AA35">
        <f>SUM(X57:X61)</f>
        <v>8756</v>
      </c>
      <c r="AB35">
        <f>SUM(W57:W61)</f>
        <v>-2496</v>
      </c>
      <c r="AC35">
        <f t="shared" si="1"/>
        <v>0.17696754112939084</v>
      </c>
      <c r="AD35">
        <f t="shared" si="1"/>
        <v>0.21894736842105264</v>
      </c>
    </row>
    <row r="36" spans="1:30" x14ac:dyDescent="0.2">
      <c r="A36">
        <v>21</v>
      </c>
      <c r="B36">
        <v>-523</v>
      </c>
      <c r="C36">
        <v>56</v>
      </c>
      <c r="D36" s="24"/>
      <c r="E36">
        <v>21</v>
      </c>
      <c r="F36">
        <v>-483</v>
      </c>
      <c r="G36">
        <v>46</v>
      </c>
      <c r="L36">
        <v>24</v>
      </c>
      <c r="M36">
        <v>-5</v>
      </c>
      <c r="N36">
        <v>9</v>
      </c>
      <c r="P36" s="34" t="s">
        <v>348</v>
      </c>
      <c r="Q36">
        <f>SUM(N62:N66)</f>
        <v>4202</v>
      </c>
      <c r="R36">
        <f>SUM(M62:M66)</f>
        <v>-880</v>
      </c>
      <c r="S36">
        <f t="shared" si="2"/>
        <v>0.19794610891275674</v>
      </c>
      <c r="T36">
        <f t="shared" si="2"/>
        <v>0.1782458983188171</v>
      </c>
      <c r="V36">
        <v>23</v>
      </c>
      <c r="W36">
        <v>-8</v>
      </c>
      <c r="X36">
        <v>6</v>
      </c>
      <c r="Z36" s="34" t="s">
        <v>348</v>
      </c>
      <c r="AA36">
        <f>SUM(X62:X66)</f>
        <v>12168</v>
      </c>
      <c r="AB36">
        <f>SUM(W62:W66)</f>
        <v>-2668</v>
      </c>
      <c r="AC36">
        <f t="shared" si="1"/>
        <v>0.24592748292170258</v>
      </c>
      <c r="AD36">
        <f t="shared" si="1"/>
        <v>0.23403508771929823</v>
      </c>
    </row>
    <row r="37" spans="1:30" x14ac:dyDescent="0.2">
      <c r="A37">
        <v>22</v>
      </c>
      <c r="B37">
        <v>-946</v>
      </c>
      <c r="C37">
        <v>133</v>
      </c>
      <c r="D37" s="24"/>
      <c r="E37">
        <v>22</v>
      </c>
      <c r="F37">
        <v>-955</v>
      </c>
      <c r="G37">
        <v>101</v>
      </c>
      <c r="L37">
        <v>25</v>
      </c>
      <c r="M37">
        <v>-4</v>
      </c>
      <c r="N37">
        <v>10</v>
      </c>
      <c r="P37" s="34" t="s">
        <v>349</v>
      </c>
      <c r="Q37">
        <f>SUM(N67:N71)</f>
        <v>6704</v>
      </c>
      <c r="R37">
        <f>SUM(M67:M71)</f>
        <v>-1283</v>
      </c>
      <c r="S37">
        <f t="shared" si="2"/>
        <v>0.31580930846052385</v>
      </c>
      <c r="T37">
        <f t="shared" si="2"/>
        <v>0.2598744176625481</v>
      </c>
      <c r="V37">
        <v>24</v>
      </c>
      <c r="W37">
        <v>-12</v>
      </c>
      <c r="X37">
        <v>21</v>
      </c>
      <c r="Z37" s="34" t="s">
        <v>349</v>
      </c>
      <c r="AA37">
        <f>SUM(X67:X71)</f>
        <v>14774</v>
      </c>
      <c r="AB37">
        <f>SUM(W67:W71)</f>
        <v>-2288</v>
      </c>
      <c r="AC37">
        <f t="shared" si="1"/>
        <v>0.29859735640082463</v>
      </c>
      <c r="AD37">
        <f t="shared" si="1"/>
        <v>0.20070175438596491</v>
      </c>
    </row>
    <row r="38" spans="1:30" x14ac:dyDescent="0.2">
      <c r="A38">
        <v>23</v>
      </c>
      <c r="B38">
        <v>-1317</v>
      </c>
      <c r="C38">
        <v>176</v>
      </c>
      <c r="D38" s="24"/>
      <c r="E38">
        <v>23</v>
      </c>
      <c r="F38">
        <v>-1584</v>
      </c>
      <c r="G38">
        <v>176</v>
      </c>
      <c r="L38">
        <v>26</v>
      </c>
      <c r="M38">
        <v>-9</v>
      </c>
      <c r="N38">
        <v>20</v>
      </c>
      <c r="P38" s="34" t="s">
        <v>344</v>
      </c>
      <c r="Q38">
        <f>SUM(N72:N107)</f>
        <v>4961</v>
      </c>
      <c r="R38">
        <f>SUM(M72:M107)</f>
        <v>-1022</v>
      </c>
      <c r="S38">
        <f t="shared" si="2"/>
        <v>0.23370077256453739</v>
      </c>
      <c r="T38">
        <f t="shared" si="2"/>
        <v>0.20700830463844441</v>
      </c>
      <c r="V38">
        <v>25</v>
      </c>
      <c r="W38">
        <v>-20</v>
      </c>
      <c r="X38">
        <v>23</v>
      </c>
      <c r="Z38" s="34" t="s">
        <v>344</v>
      </c>
      <c r="AA38">
        <f>SUM(X72:X107)</f>
        <v>6315</v>
      </c>
      <c r="AB38">
        <f>SUM(W72:W107)</f>
        <v>-658</v>
      </c>
      <c r="AC38">
        <f t="shared" si="1"/>
        <v>0.12763248312381259</v>
      </c>
      <c r="AD38">
        <f t="shared" si="1"/>
        <v>5.7719298245614038E-2</v>
      </c>
    </row>
    <row r="39" spans="1:30" x14ac:dyDescent="0.2">
      <c r="A39">
        <v>24</v>
      </c>
      <c r="B39">
        <v>-1739</v>
      </c>
      <c r="C39">
        <v>234</v>
      </c>
      <c r="D39" s="24"/>
      <c r="E39">
        <v>24</v>
      </c>
      <c r="F39">
        <v>-2223</v>
      </c>
      <c r="G39">
        <v>254</v>
      </c>
      <c r="L39">
        <v>27</v>
      </c>
      <c r="M39">
        <v>-17</v>
      </c>
      <c r="N39">
        <v>23</v>
      </c>
      <c r="P39" s="34"/>
      <c r="V39">
        <v>26</v>
      </c>
      <c r="W39">
        <v>-30</v>
      </c>
      <c r="X39">
        <v>31</v>
      </c>
      <c r="Z39" s="34"/>
    </row>
    <row r="40" spans="1:30" x14ac:dyDescent="0.2">
      <c r="A40">
        <v>25</v>
      </c>
      <c r="B40">
        <v>-2112</v>
      </c>
      <c r="C40">
        <v>320</v>
      </c>
      <c r="D40" s="24"/>
      <c r="E40">
        <v>25</v>
      </c>
      <c r="F40">
        <v>-2856</v>
      </c>
      <c r="G40">
        <v>328</v>
      </c>
      <c r="L40">
        <v>28</v>
      </c>
      <c r="M40">
        <v>-14</v>
      </c>
      <c r="N40">
        <v>42</v>
      </c>
      <c r="P40" s="34"/>
      <c r="Q40">
        <f>SUM(Q33:Q38)</f>
        <v>21228</v>
      </c>
      <c r="R40">
        <f>SUM(R33:R38)</f>
        <v>-4937</v>
      </c>
      <c r="S40">
        <f t="shared" si="2"/>
        <v>1</v>
      </c>
      <c r="T40">
        <f t="shared" si="2"/>
        <v>1</v>
      </c>
      <c r="V40">
        <v>27</v>
      </c>
      <c r="W40">
        <v>-24</v>
      </c>
      <c r="X40">
        <v>54</v>
      </c>
      <c r="Z40" s="34"/>
      <c r="AA40">
        <f>SUM(AA33:AA38)</f>
        <v>49478</v>
      </c>
      <c r="AB40">
        <f>SUM(AB33:AB38)</f>
        <v>-11400</v>
      </c>
      <c r="AC40">
        <f>AA40/AA$40</f>
        <v>1</v>
      </c>
      <c r="AD40">
        <f>AB40/AB$40</f>
        <v>1</v>
      </c>
    </row>
    <row r="41" spans="1:30" x14ac:dyDescent="0.2">
      <c r="A41">
        <v>26</v>
      </c>
      <c r="B41">
        <v>-2622</v>
      </c>
      <c r="C41">
        <v>437</v>
      </c>
      <c r="D41" s="24"/>
      <c r="E41">
        <v>26</v>
      </c>
      <c r="F41">
        <v>-3552</v>
      </c>
      <c r="G41">
        <v>461</v>
      </c>
      <c r="L41">
        <v>29</v>
      </c>
      <c r="M41">
        <v>-25</v>
      </c>
      <c r="N41">
        <v>51</v>
      </c>
      <c r="P41" s="34"/>
      <c r="V41">
        <v>28</v>
      </c>
      <c r="W41">
        <v>-42</v>
      </c>
      <c r="X41">
        <v>64</v>
      </c>
      <c r="Z41" s="34"/>
    </row>
    <row r="42" spans="1:30" x14ac:dyDescent="0.2">
      <c r="A42">
        <v>27</v>
      </c>
      <c r="B42">
        <v>-3013</v>
      </c>
      <c r="C42">
        <v>579</v>
      </c>
      <c r="D42" s="24"/>
      <c r="E42">
        <v>27</v>
      </c>
      <c r="F42">
        <v>-4085</v>
      </c>
      <c r="G42">
        <v>532</v>
      </c>
      <c r="L42">
        <v>30</v>
      </c>
      <c r="M42">
        <v>-39</v>
      </c>
      <c r="N42">
        <v>76</v>
      </c>
      <c r="P42" s="34"/>
      <c r="V42">
        <v>29</v>
      </c>
      <c r="W42">
        <v>-68</v>
      </c>
      <c r="X42">
        <v>71</v>
      </c>
      <c r="Z42" s="34"/>
    </row>
    <row r="43" spans="1:30" x14ac:dyDescent="0.2">
      <c r="A43">
        <v>28</v>
      </c>
      <c r="B43">
        <v>-3563</v>
      </c>
      <c r="C43">
        <v>673</v>
      </c>
      <c r="D43" s="24"/>
      <c r="E43">
        <v>28</v>
      </c>
      <c r="F43">
        <v>-4533</v>
      </c>
      <c r="G43">
        <v>677</v>
      </c>
      <c r="L43">
        <v>31</v>
      </c>
      <c r="M43">
        <v>-39</v>
      </c>
      <c r="N43">
        <v>96</v>
      </c>
      <c r="P43" s="34"/>
      <c r="V43">
        <v>30</v>
      </c>
      <c r="W43">
        <v>-74</v>
      </c>
      <c r="X43">
        <v>89</v>
      </c>
      <c r="Z43" s="34"/>
    </row>
    <row r="44" spans="1:30" ht="14.25" customHeight="1" x14ac:dyDescent="0.2">
      <c r="A44">
        <v>29</v>
      </c>
      <c r="B44">
        <v>-3906</v>
      </c>
      <c r="C44">
        <v>811</v>
      </c>
      <c r="D44" s="24"/>
      <c r="E44">
        <v>29</v>
      </c>
      <c r="F44">
        <v>-4777</v>
      </c>
      <c r="G44">
        <v>718</v>
      </c>
      <c r="L44">
        <v>32</v>
      </c>
      <c r="M44">
        <v>-48</v>
      </c>
      <c r="N44">
        <v>113</v>
      </c>
      <c r="P44" s="34"/>
      <c r="V44">
        <v>31</v>
      </c>
      <c r="W44">
        <v>-90</v>
      </c>
      <c r="X44">
        <v>125</v>
      </c>
      <c r="Z44" s="34"/>
    </row>
    <row r="45" spans="1:30" x14ac:dyDescent="0.2">
      <c r="A45">
        <v>30</v>
      </c>
      <c r="B45">
        <v>-4536</v>
      </c>
      <c r="C45">
        <v>904</v>
      </c>
      <c r="D45" s="24"/>
      <c r="E45">
        <v>30</v>
      </c>
      <c r="F45">
        <v>-5102</v>
      </c>
      <c r="G45">
        <v>879</v>
      </c>
      <c r="L45">
        <v>33</v>
      </c>
      <c r="M45">
        <v>-54</v>
      </c>
      <c r="N45">
        <v>125</v>
      </c>
      <c r="P45" s="34"/>
      <c r="V45">
        <v>32</v>
      </c>
      <c r="W45">
        <v>-92</v>
      </c>
      <c r="X45">
        <v>170</v>
      </c>
      <c r="Z45" s="34"/>
    </row>
    <row r="46" spans="1:30" x14ac:dyDescent="0.2">
      <c r="A46">
        <v>31</v>
      </c>
      <c r="B46">
        <v>-4927</v>
      </c>
      <c r="C46">
        <v>977</v>
      </c>
      <c r="D46" s="24"/>
      <c r="E46">
        <v>31</v>
      </c>
      <c r="F46">
        <v>-5454</v>
      </c>
      <c r="G46">
        <v>900</v>
      </c>
      <c r="L46">
        <v>34</v>
      </c>
      <c r="M46">
        <v>-61</v>
      </c>
      <c r="N46">
        <v>168</v>
      </c>
      <c r="P46" s="34"/>
      <c r="V46">
        <v>33</v>
      </c>
      <c r="W46">
        <v>-120</v>
      </c>
      <c r="X46">
        <v>168</v>
      </c>
      <c r="Z46" s="34"/>
    </row>
    <row r="47" spans="1:30" x14ac:dyDescent="0.2">
      <c r="A47">
        <v>32</v>
      </c>
      <c r="B47">
        <v>-5310</v>
      </c>
      <c r="C47">
        <v>1109</v>
      </c>
      <c r="D47" s="24"/>
      <c r="E47">
        <v>32</v>
      </c>
      <c r="F47">
        <v>-5887</v>
      </c>
      <c r="G47">
        <v>1062</v>
      </c>
      <c r="L47">
        <v>35</v>
      </c>
      <c r="M47">
        <v>-68</v>
      </c>
      <c r="N47">
        <v>165</v>
      </c>
      <c r="P47" s="34"/>
      <c r="V47">
        <v>34</v>
      </c>
      <c r="W47">
        <v>-128</v>
      </c>
      <c r="X47">
        <v>238</v>
      </c>
      <c r="Z47" s="34"/>
    </row>
    <row r="48" spans="1:30" x14ac:dyDescent="0.2">
      <c r="A48">
        <v>33</v>
      </c>
      <c r="B48">
        <v>-5720</v>
      </c>
      <c r="C48">
        <v>1225</v>
      </c>
      <c r="D48" s="24"/>
      <c r="E48">
        <v>33</v>
      </c>
      <c r="F48">
        <v>-6442</v>
      </c>
      <c r="G48">
        <v>1204</v>
      </c>
      <c r="L48">
        <v>36</v>
      </c>
      <c r="M48">
        <v>-70</v>
      </c>
      <c r="N48">
        <v>178</v>
      </c>
      <c r="P48" s="34"/>
      <c r="V48">
        <v>35</v>
      </c>
      <c r="W48">
        <v>-138</v>
      </c>
      <c r="X48">
        <v>328</v>
      </c>
      <c r="Z48" s="34"/>
    </row>
    <row r="49" spans="1:26" x14ac:dyDescent="0.2">
      <c r="A49">
        <v>34</v>
      </c>
      <c r="B49">
        <v>-6227</v>
      </c>
      <c r="C49">
        <v>1347</v>
      </c>
      <c r="D49" s="24"/>
      <c r="E49">
        <v>34</v>
      </c>
      <c r="F49">
        <v>-7288</v>
      </c>
      <c r="G49">
        <v>1418</v>
      </c>
      <c r="L49">
        <v>37</v>
      </c>
      <c r="M49">
        <v>-77</v>
      </c>
      <c r="N49">
        <v>182</v>
      </c>
      <c r="P49" s="34"/>
      <c r="V49">
        <v>36</v>
      </c>
      <c r="W49">
        <v>-182</v>
      </c>
      <c r="X49">
        <v>396</v>
      </c>
      <c r="Z49" s="34"/>
    </row>
    <row r="50" spans="1:26" x14ac:dyDescent="0.2">
      <c r="A50">
        <v>35</v>
      </c>
      <c r="B50">
        <v>-6410</v>
      </c>
      <c r="C50">
        <v>1437</v>
      </c>
      <c r="D50" s="24"/>
      <c r="E50">
        <v>35</v>
      </c>
      <c r="F50">
        <v>-8304</v>
      </c>
      <c r="G50">
        <v>1669</v>
      </c>
      <c r="L50">
        <v>38</v>
      </c>
      <c r="M50">
        <v>-81</v>
      </c>
      <c r="N50">
        <v>223</v>
      </c>
      <c r="P50" s="34"/>
      <c r="V50">
        <v>37</v>
      </c>
      <c r="W50">
        <v>-216</v>
      </c>
      <c r="X50">
        <v>513</v>
      </c>
      <c r="Z50" s="34"/>
    </row>
    <row r="51" spans="1:26" x14ac:dyDescent="0.2">
      <c r="A51">
        <v>36</v>
      </c>
      <c r="B51">
        <v>-6794</v>
      </c>
      <c r="C51">
        <v>1620</v>
      </c>
      <c r="D51" s="24"/>
      <c r="E51">
        <v>36</v>
      </c>
      <c r="F51">
        <v>-8872</v>
      </c>
      <c r="G51">
        <v>1894</v>
      </c>
      <c r="L51">
        <v>39</v>
      </c>
      <c r="M51">
        <v>-87</v>
      </c>
      <c r="N51">
        <v>242</v>
      </c>
      <c r="P51" s="34"/>
      <c r="V51">
        <v>38</v>
      </c>
      <c r="W51">
        <v>-288</v>
      </c>
      <c r="X51">
        <v>601</v>
      </c>
      <c r="Z51" s="34"/>
    </row>
    <row r="52" spans="1:26" x14ac:dyDescent="0.2">
      <c r="A52">
        <v>37</v>
      </c>
      <c r="B52">
        <v>-7024</v>
      </c>
      <c r="C52">
        <v>1680</v>
      </c>
      <c r="D52" s="24"/>
      <c r="E52">
        <v>37</v>
      </c>
      <c r="F52">
        <v>-9568</v>
      </c>
      <c r="G52">
        <v>2076</v>
      </c>
      <c r="L52">
        <v>40</v>
      </c>
      <c r="M52">
        <v>-99</v>
      </c>
      <c r="N52">
        <v>205</v>
      </c>
      <c r="P52" s="34"/>
      <c r="V52">
        <v>39</v>
      </c>
      <c r="W52">
        <v>-274</v>
      </c>
      <c r="X52">
        <v>643</v>
      </c>
      <c r="Z52" s="34"/>
    </row>
    <row r="53" spans="1:26" x14ac:dyDescent="0.2">
      <c r="A53">
        <v>38</v>
      </c>
      <c r="B53">
        <v>-7181</v>
      </c>
      <c r="C53">
        <v>1811</v>
      </c>
      <c r="D53" s="24"/>
      <c r="E53">
        <v>38</v>
      </c>
      <c r="F53">
        <v>-10055</v>
      </c>
      <c r="G53">
        <v>2424</v>
      </c>
      <c r="L53">
        <v>41</v>
      </c>
      <c r="M53">
        <v>-93</v>
      </c>
      <c r="N53">
        <v>227</v>
      </c>
      <c r="P53" s="34"/>
      <c r="V53">
        <v>40</v>
      </c>
      <c r="W53">
        <v>-322</v>
      </c>
      <c r="X53">
        <v>724</v>
      </c>
      <c r="Z53" s="34"/>
    </row>
    <row r="54" spans="1:26" x14ac:dyDescent="0.2">
      <c r="A54">
        <v>39</v>
      </c>
      <c r="B54">
        <v>-6931</v>
      </c>
      <c r="C54">
        <v>1851</v>
      </c>
      <c r="D54" s="24"/>
      <c r="E54">
        <v>39</v>
      </c>
      <c r="F54">
        <v>-10545</v>
      </c>
      <c r="G54">
        <v>2635</v>
      </c>
      <c r="L54">
        <v>42</v>
      </c>
      <c r="M54">
        <v>-76</v>
      </c>
      <c r="N54">
        <v>259</v>
      </c>
      <c r="P54" s="34"/>
      <c r="V54">
        <v>41</v>
      </c>
      <c r="W54">
        <v>-368</v>
      </c>
      <c r="X54">
        <v>895</v>
      </c>
      <c r="Z54" s="34"/>
    </row>
    <row r="55" spans="1:26" x14ac:dyDescent="0.2">
      <c r="A55">
        <v>40</v>
      </c>
      <c r="B55">
        <v>-6886</v>
      </c>
      <c r="C55">
        <v>1935</v>
      </c>
      <c r="D55" s="24"/>
      <c r="E55">
        <v>40</v>
      </c>
      <c r="F55">
        <v>-10840</v>
      </c>
      <c r="G55">
        <v>2896</v>
      </c>
      <c r="L55">
        <v>43</v>
      </c>
      <c r="M55">
        <v>-100</v>
      </c>
      <c r="N55">
        <v>256</v>
      </c>
      <c r="P55" s="34"/>
      <c r="V55">
        <v>42</v>
      </c>
      <c r="W55">
        <v>-352</v>
      </c>
      <c r="X55">
        <v>1090</v>
      </c>
      <c r="Z55" s="34"/>
    </row>
    <row r="56" spans="1:26" x14ac:dyDescent="0.2">
      <c r="A56">
        <v>41</v>
      </c>
      <c r="B56">
        <v>-7125</v>
      </c>
      <c r="C56">
        <v>1944</v>
      </c>
      <c r="D56" s="24"/>
      <c r="E56">
        <v>41</v>
      </c>
      <c r="F56">
        <v>-11614</v>
      </c>
      <c r="G56">
        <v>3167</v>
      </c>
      <c r="L56">
        <v>44</v>
      </c>
      <c r="M56">
        <v>-102</v>
      </c>
      <c r="N56">
        <v>313</v>
      </c>
      <c r="P56" s="34"/>
      <c r="V56">
        <v>43</v>
      </c>
      <c r="W56">
        <v>-440</v>
      </c>
      <c r="X56">
        <v>1209</v>
      </c>
      <c r="Z56" s="34"/>
    </row>
    <row r="57" spans="1:26" x14ac:dyDescent="0.2">
      <c r="A57">
        <v>42</v>
      </c>
      <c r="B57">
        <v>-7178</v>
      </c>
      <c r="C57">
        <v>2058</v>
      </c>
      <c r="D57" s="24"/>
      <c r="E57">
        <v>42</v>
      </c>
      <c r="F57">
        <v>-12568</v>
      </c>
      <c r="G57">
        <v>3317</v>
      </c>
      <c r="L57">
        <v>45</v>
      </c>
      <c r="M57">
        <v>-76</v>
      </c>
      <c r="N57">
        <v>388</v>
      </c>
      <c r="P57" s="34"/>
      <c r="V57">
        <v>44</v>
      </c>
      <c r="W57">
        <v>-456</v>
      </c>
      <c r="X57">
        <v>1404</v>
      </c>
      <c r="Z57" s="34"/>
    </row>
    <row r="58" spans="1:26" x14ac:dyDescent="0.2">
      <c r="A58">
        <v>43</v>
      </c>
      <c r="B58">
        <v>-7622</v>
      </c>
      <c r="C58">
        <v>2119</v>
      </c>
      <c r="D58" s="24"/>
      <c r="E58">
        <v>43</v>
      </c>
      <c r="F58">
        <v>-12999</v>
      </c>
      <c r="G58">
        <v>3683</v>
      </c>
      <c r="L58">
        <v>46</v>
      </c>
      <c r="M58">
        <v>-134</v>
      </c>
      <c r="N58">
        <v>392</v>
      </c>
      <c r="P58" s="34"/>
      <c r="V58">
        <v>45</v>
      </c>
      <c r="W58">
        <v>-536</v>
      </c>
      <c r="X58">
        <v>1672</v>
      </c>
      <c r="Z58" s="34"/>
    </row>
    <row r="59" spans="1:26" x14ac:dyDescent="0.2">
      <c r="A59">
        <v>44</v>
      </c>
      <c r="B59">
        <v>-8213</v>
      </c>
      <c r="C59">
        <v>2356</v>
      </c>
      <c r="D59" s="24"/>
      <c r="E59">
        <v>44</v>
      </c>
      <c r="F59">
        <v>-13857</v>
      </c>
      <c r="G59">
        <v>3946</v>
      </c>
      <c r="L59">
        <v>47</v>
      </c>
      <c r="M59">
        <v>-100</v>
      </c>
      <c r="N59">
        <v>475</v>
      </c>
      <c r="P59" s="34"/>
      <c r="V59">
        <v>46</v>
      </c>
      <c r="W59">
        <v>-476</v>
      </c>
      <c r="X59">
        <v>1757</v>
      </c>
      <c r="Z59" s="34"/>
    </row>
    <row r="60" spans="1:26" x14ac:dyDescent="0.2">
      <c r="A60">
        <v>45</v>
      </c>
      <c r="B60">
        <v>-8951</v>
      </c>
      <c r="C60">
        <v>2507</v>
      </c>
      <c r="D60" s="24"/>
      <c r="E60">
        <v>45</v>
      </c>
      <c r="F60">
        <v>-13904</v>
      </c>
      <c r="G60">
        <v>3802</v>
      </c>
      <c r="L60">
        <v>48</v>
      </c>
      <c r="M60">
        <v>-135</v>
      </c>
      <c r="N60">
        <v>521</v>
      </c>
      <c r="P60" s="34"/>
      <c r="V60">
        <v>47</v>
      </c>
      <c r="W60">
        <v>-504</v>
      </c>
      <c r="X60">
        <v>1878</v>
      </c>
      <c r="Z60" s="34"/>
    </row>
    <row r="61" spans="1:26" x14ac:dyDescent="0.2">
      <c r="A61">
        <v>46</v>
      </c>
      <c r="B61">
        <v>-9328</v>
      </c>
      <c r="C61">
        <v>2730</v>
      </c>
      <c r="D61" s="24"/>
      <c r="E61">
        <v>46</v>
      </c>
      <c r="F61">
        <v>-14075</v>
      </c>
      <c r="G61">
        <v>3912</v>
      </c>
      <c r="L61">
        <v>49</v>
      </c>
      <c r="M61">
        <v>-133</v>
      </c>
      <c r="N61">
        <v>596</v>
      </c>
      <c r="P61" s="34"/>
      <c r="V61">
        <v>48</v>
      </c>
      <c r="W61">
        <v>-524</v>
      </c>
      <c r="X61">
        <v>2045</v>
      </c>
      <c r="Z61" s="34"/>
    </row>
    <row r="62" spans="1:26" x14ac:dyDescent="0.2">
      <c r="A62">
        <v>47</v>
      </c>
      <c r="B62">
        <v>-9783</v>
      </c>
      <c r="C62">
        <v>2840</v>
      </c>
      <c r="D62" s="24"/>
      <c r="E62">
        <v>47</v>
      </c>
      <c r="F62">
        <v>-14336</v>
      </c>
      <c r="G62">
        <v>4050</v>
      </c>
      <c r="L62">
        <v>50</v>
      </c>
      <c r="M62">
        <v>-143</v>
      </c>
      <c r="N62">
        <v>599</v>
      </c>
      <c r="P62" s="34"/>
      <c r="V62">
        <v>49</v>
      </c>
      <c r="W62">
        <v>-564</v>
      </c>
      <c r="X62">
        <v>2150</v>
      </c>
      <c r="Z62" s="34"/>
    </row>
    <row r="63" spans="1:26" x14ac:dyDescent="0.2">
      <c r="A63">
        <v>48</v>
      </c>
      <c r="B63">
        <v>-9997</v>
      </c>
      <c r="C63">
        <v>2930</v>
      </c>
      <c r="D63" s="24"/>
      <c r="E63">
        <v>48</v>
      </c>
      <c r="F63">
        <v>-14229</v>
      </c>
      <c r="G63">
        <v>3929</v>
      </c>
      <c r="L63">
        <v>51</v>
      </c>
      <c r="M63">
        <v>-187</v>
      </c>
      <c r="N63">
        <v>730</v>
      </c>
      <c r="P63" s="34"/>
      <c r="V63">
        <v>50</v>
      </c>
      <c r="W63">
        <v>-476</v>
      </c>
      <c r="X63">
        <v>2250</v>
      </c>
      <c r="Z63" s="34"/>
    </row>
    <row r="64" spans="1:26" x14ac:dyDescent="0.2">
      <c r="A64">
        <v>49</v>
      </c>
      <c r="B64">
        <v>-10314</v>
      </c>
      <c r="C64">
        <v>3037</v>
      </c>
      <c r="D64" s="24"/>
      <c r="E64">
        <v>49</v>
      </c>
      <c r="F64">
        <v>-14019</v>
      </c>
      <c r="G64">
        <v>3930</v>
      </c>
      <c r="L64">
        <v>52</v>
      </c>
      <c r="M64">
        <v>-150</v>
      </c>
      <c r="N64">
        <v>858</v>
      </c>
      <c r="P64" s="34"/>
      <c r="V64">
        <v>51</v>
      </c>
      <c r="W64">
        <v>-560</v>
      </c>
      <c r="X64">
        <v>2538</v>
      </c>
      <c r="Z64" s="34"/>
    </row>
    <row r="65" spans="1:26" x14ac:dyDescent="0.2">
      <c r="A65">
        <v>50</v>
      </c>
      <c r="B65">
        <v>-10475</v>
      </c>
      <c r="C65">
        <v>3162</v>
      </c>
      <c r="D65" s="24">
        <f>SUM(B65:B70)</f>
        <v>-71575</v>
      </c>
      <c r="E65">
        <v>50</v>
      </c>
      <c r="F65">
        <v>-13644</v>
      </c>
      <c r="G65">
        <v>3889</v>
      </c>
      <c r="H65" s="24">
        <f>SUM(F65:F70)</f>
        <v>-80115</v>
      </c>
      <c r="I65" s="24">
        <f>SUM(G65:G70)</f>
        <v>25566</v>
      </c>
      <c r="L65">
        <v>53</v>
      </c>
      <c r="M65">
        <v>-196</v>
      </c>
      <c r="N65">
        <v>952</v>
      </c>
      <c r="P65" s="34"/>
      <c r="V65">
        <v>52</v>
      </c>
      <c r="W65">
        <v>-554</v>
      </c>
      <c r="X65">
        <v>2587</v>
      </c>
      <c r="Z65" s="34"/>
    </row>
    <row r="66" spans="1:26" x14ac:dyDescent="0.2">
      <c r="A66">
        <v>51</v>
      </c>
      <c r="B66">
        <v>-11062</v>
      </c>
      <c r="C66">
        <v>3384</v>
      </c>
      <c r="D66" s="24">
        <f>SUM(C71:C74)</f>
        <v>17994</v>
      </c>
      <c r="E66" s="24">
        <f>SUM(D71:D74)</f>
        <v>0</v>
      </c>
      <c r="F66">
        <v>-13914</v>
      </c>
      <c r="G66">
        <v>4097</v>
      </c>
      <c r="H66" s="24">
        <f>SUM(G71:G74)</f>
        <v>22145</v>
      </c>
      <c r="L66">
        <v>54</v>
      </c>
      <c r="M66">
        <v>-204</v>
      </c>
      <c r="N66">
        <v>1063</v>
      </c>
      <c r="P66" s="34"/>
      <c r="V66">
        <v>53</v>
      </c>
      <c r="W66">
        <v>-514</v>
      </c>
      <c r="X66">
        <v>2643</v>
      </c>
      <c r="Z66" s="34"/>
    </row>
    <row r="67" spans="1:26" x14ac:dyDescent="0.2">
      <c r="A67">
        <v>52</v>
      </c>
      <c r="B67">
        <v>-11894</v>
      </c>
      <c r="C67">
        <v>3567</v>
      </c>
      <c r="D67" s="24"/>
      <c r="E67">
        <v>52</v>
      </c>
      <c r="F67">
        <v>-13238</v>
      </c>
      <c r="G67">
        <v>4070</v>
      </c>
      <c r="L67">
        <v>55</v>
      </c>
      <c r="M67">
        <v>-240</v>
      </c>
      <c r="N67">
        <v>1203</v>
      </c>
      <c r="P67" s="34"/>
      <c r="V67">
        <v>54</v>
      </c>
      <c r="W67">
        <v>-522</v>
      </c>
      <c r="X67">
        <v>2846</v>
      </c>
      <c r="Z67" s="34"/>
    </row>
    <row r="68" spans="1:26" x14ac:dyDescent="0.2">
      <c r="A68">
        <v>53</v>
      </c>
      <c r="B68">
        <v>-12303</v>
      </c>
      <c r="C68">
        <v>3842</v>
      </c>
      <c r="D68" s="24"/>
      <c r="E68">
        <v>53</v>
      </c>
      <c r="F68">
        <v>-13054</v>
      </c>
      <c r="G68">
        <v>4205</v>
      </c>
      <c r="L68">
        <v>56</v>
      </c>
      <c r="M68">
        <v>-250</v>
      </c>
      <c r="N68">
        <v>1269</v>
      </c>
      <c r="P68" s="34"/>
      <c r="V68">
        <v>55</v>
      </c>
      <c r="W68">
        <v>-482</v>
      </c>
      <c r="X68">
        <v>3025</v>
      </c>
      <c r="Z68" s="34"/>
    </row>
    <row r="69" spans="1:26" x14ac:dyDescent="0.2">
      <c r="A69">
        <v>54</v>
      </c>
      <c r="B69">
        <v>-12915</v>
      </c>
      <c r="C69">
        <v>4198</v>
      </c>
      <c r="D69" s="24"/>
      <c r="E69">
        <v>54</v>
      </c>
      <c r="F69">
        <v>-13031</v>
      </c>
      <c r="G69">
        <v>4507</v>
      </c>
      <c r="L69">
        <v>57</v>
      </c>
      <c r="M69">
        <v>-272</v>
      </c>
      <c r="N69">
        <v>1332</v>
      </c>
      <c r="P69" s="34"/>
      <c r="V69">
        <v>56</v>
      </c>
      <c r="W69">
        <v>-520</v>
      </c>
      <c r="X69">
        <v>3262</v>
      </c>
      <c r="Z69" s="34"/>
    </row>
    <row r="70" spans="1:26" x14ac:dyDescent="0.2">
      <c r="A70">
        <v>55</v>
      </c>
      <c r="B70">
        <v>-12926</v>
      </c>
      <c r="C70">
        <v>4091</v>
      </c>
      <c r="D70" s="24"/>
      <c r="E70">
        <v>55</v>
      </c>
      <c r="F70">
        <v>-13234</v>
      </c>
      <c r="G70">
        <v>4798</v>
      </c>
      <c r="L70">
        <v>58</v>
      </c>
      <c r="M70">
        <v>-275</v>
      </c>
      <c r="N70">
        <v>1417</v>
      </c>
      <c r="P70" s="34"/>
      <c r="V70">
        <v>57</v>
      </c>
      <c r="W70">
        <v>-442</v>
      </c>
      <c r="X70">
        <v>2918</v>
      </c>
      <c r="Z70" s="34"/>
    </row>
    <row r="71" spans="1:26" x14ac:dyDescent="0.2">
      <c r="A71">
        <v>56</v>
      </c>
      <c r="B71">
        <v>-12910</v>
      </c>
      <c r="C71">
        <v>4253</v>
      </c>
      <c r="D71" s="24"/>
      <c r="E71">
        <v>56</v>
      </c>
      <c r="F71">
        <v>-13220</v>
      </c>
      <c r="G71">
        <v>5386</v>
      </c>
      <c r="L71">
        <v>59</v>
      </c>
      <c r="M71">
        <v>-246</v>
      </c>
      <c r="N71">
        <v>1483</v>
      </c>
      <c r="P71" s="34"/>
      <c r="V71">
        <v>58</v>
      </c>
      <c r="W71">
        <v>-322</v>
      </c>
      <c r="X71">
        <v>2723</v>
      </c>
      <c r="Z71" s="34"/>
    </row>
    <row r="72" spans="1:26" x14ac:dyDescent="0.2">
      <c r="A72">
        <v>57</v>
      </c>
      <c r="B72">
        <v>-13086</v>
      </c>
      <c r="C72">
        <v>4574</v>
      </c>
      <c r="D72" s="24"/>
      <c r="E72">
        <v>57</v>
      </c>
      <c r="F72">
        <v>-11868</v>
      </c>
      <c r="G72">
        <v>5496</v>
      </c>
      <c r="L72">
        <v>60</v>
      </c>
      <c r="M72">
        <v>-248</v>
      </c>
      <c r="N72">
        <v>1502</v>
      </c>
      <c r="P72" s="34"/>
      <c r="V72">
        <v>59</v>
      </c>
      <c r="W72">
        <v>-236</v>
      </c>
      <c r="X72">
        <v>2381</v>
      </c>
      <c r="Z72" s="34"/>
    </row>
    <row r="73" spans="1:26" x14ac:dyDescent="0.2">
      <c r="A73">
        <v>58</v>
      </c>
      <c r="B73">
        <v>-12814</v>
      </c>
      <c r="C73">
        <v>4536</v>
      </c>
      <c r="D73" s="24"/>
      <c r="E73">
        <v>58</v>
      </c>
      <c r="F73">
        <v>-11036</v>
      </c>
      <c r="G73">
        <v>5632</v>
      </c>
      <c r="L73">
        <v>61</v>
      </c>
      <c r="M73">
        <v>-221</v>
      </c>
      <c r="N73">
        <v>972</v>
      </c>
      <c r="P73" s="34"/>
      <c r="V73">
        <v>60</v>
      </c>
      <c r="W73">
        <v>-196</v>
      </c>
      <c r="X73">
        <v>2031</v>
      </c>
      <c r="Z73" s="34"/>
    </row>
    <row r="74" spans="1:26" x14ac:dyDescent="0.2">
      <c r="A74">
        <v>59</v>
      </c>
      <c r="B74">
        <v>-12559</v>
      </c>
      <c r="C74">
        <v>4631</v>
      </c>
      <c r="D74" s="24"/>
      <c r="E74">
        <v>59</v>
      </c>
      <c r="F74">
        <v>-9648</v>
      </c>
      <c r="G74">
        <v>5631</v>
      </c>
      <c r="L74">
        <v>62</v>
      </c>
      <c r="M74">
        <v>-158</v>
      </c>
      <c r="N74">
        <v>803</v>
      </c>
      <c r="P74" s="34"/>
      <c r="V74">
        <v>61</v>
      </c>
      <c r="W74">
        <v>-82</v>
      </c>
      <c r="X74">
        <v>741</v>
      </c>
      <c r="Z74" s="34"/>
    </row>
    <row r="75" spans="1:26" x14ac:dyDescent="0.2">
      <c r="A75">
        <v>60</v>
      </c>
      <c r="B75">
        <v>-11584</v>
      </c>
      <c r="C75">
        <v>4563</v>
      </c>
      <c r="D75" s="24"/>
      <c r="E75">
        <v>60</v>
      </c>
      <c r="F75">
        <v>-8611</v>
      </c>
      <c r="G75">
        <v>5120</v>
      </c>
      <c r="L75">
        <v>63</v>
      </c>
      <c r="M75">
        <v>-112</v>
      </c>
      <c r="N75">
        <v>471</v>
      </c>
      <c r="P75" s="34"/>
      <c r="V75">
        <v>62</v>
      </c>
      <c r="W75">
        <v>-56</v>
      </c>
      <c r="X75">
        <v>389</v>
      </c>
      <c r="Z75" s="34"/>
    </row>
    <row r="76" spans="1:26" x14ac:dyDescent="0.2">
      <c r="A76">
        <v>61</v>
      </c>
      <c r="B76">
        <v>-8411</v>
      </c>
      <c r="C76">
        <v>3883</v>
      </c>
      <c r="D76" s="24"/>
      <c r="E76">
        <v>61</v>
      </c>
      <c r="F76">
        <v>-4485</v>
      </c>
      <c r="G76">
        <v>3119</v>
      </c>
      <c r="L76">
        <v>64</v>
      </c>
      <c r="M76">
        <v>-78</v>
      </c>
      <c r="N76">
        <v>346</v>
      </c>
      <c r="P76" s="34"/>
      <c r="V76">
        <v>63</v>
      </c>
      <c r="W76">
        <v>-18</v>
      </c>
      <c r="X76">
        <v>191</v>
      </c>
      <c r="Z76" s="34"/>
    </row>
    <row r="77" spans="1:26" x14ac:dyDescent="0.2">
      <c r="A77">
        <v>62</v>
      </c>
      <c r="B77">
        <v>-6744</v>
      </c>
      <c r="C77">
        <v>3293</v>
      </c>
      <c r="D77" s="24"/>
      <c r="E77">
        <v>62</v>
      </c>
      <c r="F77">
        <v>-2887</v>
      </c>
      <c r="G77">
        <v>2407</v>
      </c>
      <c r="L77">
        <v>65</v>
      </c>
      <c r="M77">
        <v>-58</v>
      </c>
      <c r="N77">
        <v>244</v>
      </c>
      <c r="P77" s="34"/>
      <c r="V77">
        <v>64</v>
      </c>
      <c r="W77">
        <v>-22</v>
      </c>
      <c r="X77">
        <v>126</v>
      </c>
      <c r="Z77" s="34"/>
    </row>
    <row r="78" spans="1:26" x14ac:dyDescent="0.2">
      <c r="A78">
        <v>63</v>
      </c>
      <c r="B78">
        <v>-4566</v>
      </c>
      <c r="C78">
        <v>2180</v>
      </c>
      <c r="D78" s="24"/>
      <c r="E78">
        <v>63</v>
      </c>
      <c r="F78">
        <v>-1738</v>
      </c>
      <c r="G78">
        <v>1544</v>
      </c>
      <c r="L78">
        <v>66</v>
      </c>
      <c r="M78">
        <v>-45</v>
      </c>
      <c r="N78">
        <v>179</v>
      </c>
      <c r="P78" s="34"/>
      <c r="V78">
        <v>65</v>
      </c>
      <c r="W78">
        <v>-16</v>
      </c>
      <c r="X78">
        <v>99</v>
      </c>
      <c r="Z78" s="34"/>
    </row>
    <row r="79" spans="1:26" x14ac:dyDescent="0.2">
      <c r="A79">
        <v>64</v>
      </c>
      <c r="B79">
        <v>-3603</v>
      </c>
      <c r="C79">
        <v>1906</v>
      </c>
      <c r="D79" s="24"/>
      <c r="E79">
        <v>64</v>
      </c>
      <c r="F79">
        <v>-1331</v>
      </c>
      <c r="G79">
        <v>1338</v>
      </c>
      <c r="L79">
        <v>67</v>
      </c>
      <c r="M79">
        <v>-30</v>
      </c>
      <c r="N79">
        <v>117</v>
      </c>
      <c r="P79" s="34"/>
      <c r="V79">
        <v>66</v>
      </c>
      <c r="W79">
        <v>-10</v>
      </c>
      <c r="X79">
        <v>79</v>
      </c>
      <c r="Z79" s="34"/>
    </row>
    <row r="80" spans="1:26" x14ac:dyDescent="0.2">
      <c r="A80">
        <v>65</v>
      </c>
      <c r="B80">
        <v>-3001</v>
      </c>
      <c r="C80">
        <v>1669</v>
      </c>
      <c r="D80" s="24"/>
      <c r="E80">
        <v>65</v>
      </c>
      <c r="F80">
        <v>-1134</v>
      </c>
      <c r="G80">
        <v>1152</v>
      </c>
      <c r="L80">
        <v>68</v>
      </c>
      <c r="M80">
        <v>-18</v>
      </c>
      <c r="N80">
        <v>83</v>
      </c>
      <c r="P80" s="34"/>
      <c r="V80">
        <v>67</v>
      </c>
      <c r="W80">
        <v>-2</v>
      </c>
      <c r="X80">
        <v>42</v>
      </c>
      <c r="Z80" s="34"/>
    </row>
    <row r="81" spans="1:26" x14ac:dyDescent="0.2">
      <c r="A81">
        <v>66</v>
      </c>
      <c r="B81">
        <v>-2312</v>
      </c>
      <c r="C81">
        <v>1408</v>
      </c>
      <c r="D81" s="24"/>
      <c r="E81">
        <v>66</v>
      </c>
      <c r="F81">
        <v>-824</v>
      </c>
      <c r="G81">
        <v>790</v>
      </c>
      <c r="L81">
        <v>69</v>
      </c>
      <c r="M81">
        <v>-14</v>
      </c>
      <c r="N81">
        <v>52</v>
      </c>
      <c r="P81" s="34"/>
      <c r="V81">
        <v>68</v>
      </c>
      <c r="W81">
        <v>0</v>
      </c>
      <c r="X81">
        <v>30</v>
      </c>
      <c r="Z81" s="34"/>
    </row>
    <row r="82" spans="1:26" x14ac:dyDescent="0.2">
      <c r="A82">
        <v>67</v>
      </c>
      <c r="B82">
        <v>-1748</v>
      </c>
      <c r="C82">
        <v>1082</v>
      </c>
      <c r="D82" s="24"/>
      <c r="E82">
        <v>67</v>
      </c>
      <c r="F82">
        <v>-614</v>
      </c>
      <c r="G82">
        <v>622</v>
      </c>
      <c r="L82">
        <v>70</v>
      </c>
      <c r="M82">
        <v>-17</v>
      </c>
      <c r="N82">
        <v>49</v>
      </c>
      <c r="P82" s="34"/>
      <c r="V82">
        <v>69</v>
      </c>
      <c r="W82">
        <v>0</v>
      </c>
      <c r="X82">
        <v>27</v>
      </c>
      <c r="Z82" s="34"/>
    </row>
    <row r="83" spans="1:26" x14ac:dyDescent="0.2">
      <c r="A83">
        <v>68</v>
      </c>
      <c r="B83">
        <v>-1491</v>
      </c>
      <c r="C83">
        <v>910</v>
      </c>
      <c r="D83" s="24"/>
      <c r="E83">
        <v>68</v>
      </c>
      <c r="F83">
        <v>-479</v>
      </c>
      <c r="G83">
        <v>528</v>
      </c>
      <c r="L83">
        <v>71</v>
      </c>
      <c r="M83">
        <v>-4</v>
      </c>
      <c r="N83">
        <v>32</v>
      </c>
      <c r="P83" s="34"/>
      <c r="V83">
        <v>70</v>
      </c>
      <c r="W83">
        <v>-4</v>
      </c>
      <c r="X83">
        <v>30</v>
      </c>
      <c r="Z83" s="34"/>
    </row>
    <row r="84" spans="1:26" x14ac:dyDescent="0.2">
      <c r="A84">
        <v>69</v>
      </c>
      <c r="B84">
        <v>-1310</v>
      </c>
      <c r="C84">
        <v>871</v>
      </c>
      <c r="D84" s="24"/>
      <c r="E84">
        <v>69</v>
      </c>
      <c r="F84">
        <v>-484</v>
      </c>
      <c r="G84">
        <v>590</v>
      </c>
      <c r="L84">
        <v>72</v>
      </c>
      <c r="M84">
        <v>-4</v>
      </c>
      <c r="N84">
        <v>23</v>
      </c>
      <c r="P84" s="34"/>
      <c r="V84">
        <v>71</v>
      </c>
      <c r="W84">
        <v>0</v>
      </c>
      <c r="X84">
        <v>19</v>
      </c>
      <c r="Z84" s="34"/>
    </row>
    <row r="85" spans="1:26" x14ac:dyDescent="0.2">
      <c r="A85">
        <v>70</v>
      </c>
      <c r="B85">
        <v>-1073</v>
      </c>
      <c r="C85">
        <v>783</v>
      </c>
      <c r="D85" s="24"/>
      <c r="E85">
        <v>70</v>
      </c>
      <c r="F85">
        <v>-445</v>
      </c>
      <c r="G85">
        <v>533</v>
      </c>
      <c r="L85">
        <v>73</v>
      </c>
      <c r="M85">
        <v>-3</v>
      </c>
      <c r="N85">
        <v>16</v>
      </c>
      <c r="P85" s="34"/>
      <c r="V85">
        <v>72</v>
      </c>
      <c r="W85">
        <v>-4</v>
      </c>
      <c r="X85">
        <v>18</v>
      </c>
      <c r="Z85" s="34"/>
    </row>
    <row r="86" spans="1:26" x14ac:dyDescent="0.2">
      <c r="A86">
        <v>71</v>
      </c>
      <c r="B86">
        <v>-954</v>
      </c>
      <c r="C86">
        <v>630</v>
      </c>
      <c r="D86" s="24"/>
      <c r="E86">
        <v>71</v>
      </c>
      <c r="F86">
        <v>-372</v>
      </c>
      <c r="G86">
        <v>457</v>
      </c>
      <c r="L86">
        <v>74</v>
      </c>
      <c r="M86">
        <v>-2</v>
      </c>
      <c r="N86">
        <v>14</v>
      </c>
      <c r="P86" s="34"/>
      <c r="V86">
        <v>73</v>
      </c>
      <c r="W86">
        <v>-2</v>
      </c>
      <c r="X86">
        <v>13</v>
      </c>
      <c r="Z86" s="34"/>
    </row>
    <row r="87" spans="1:26" x14ac:dyDescent="0.2">
      <c r="A87">
        <v>72</v>
      </c>
      <c r="B87">
        <v>-662</v>
      </c>
      <c r="C87">
        <v>547</v>
      </c>
      <c r="D87" s="24"/>
      <c r="E87">
        <v>72</v>
      </c>
      <c r="F87">
        <v>-354</v>
      </c>
      <c r="G87">
        <v>435</v>
      </c>
      <c r="L87">
        <v>75</v>
      </c>
      <c r="M87">
        <v>-2</v>
      </c>
      <c r="N87">
        <v>7</v>
      </c>
      <c r="P87" s="34"/>
      <c r="V87">
        <v>74</v>
      </c>
      <c r="W87">
        <v>0</v>
      </c>
      <c r="X87">
        <v>9</v>
      </c>
      <c r="Z87" s="34"/>
    </row>
    <row r="88" spans="1:26" x14ac:dyDescent="0.2">
      <c r="A88">
        <v>73</v>
      </c>
      <c r="B88">
        <v>-445</v>
      </c>
      <c r="C88">
        <v>345</v>
      </c>
      <c r="D88" s="24"/>
      <c r="E88">
        <v>73</v>
      </c>
      <c r="F88">
        <v>-317</v>
      </c>
      <c r="G88">
        <v>338</v>
      </c>
      <c r="L88">
        <v>76</v>
      </c>
      <c r="M88">
        <v>-1</v>
      </c>
      <c r="N88">
        <v>5</v>
      </c>
      <c r="P88" s="34"/>
      <c r="V88">
        <v>75</v>
      </c>
      <c r="W88">
        <v>0</v>
      </c>
      <c r="X88">
        <v>8</v>
      </c>
      <c r="Z88" s="34"/>
    </row>
    <row r="89" spans="1:26" x14ac:dyDescent="0.2">
      <c r="A89">
        <v>74</v>
      </c>
      <c r="B89">
        <v>-374</v>
      </c>
      <c r="C89">
        <v>291</v>
      </c>
      <c r="D89" s="24"/>
      <c r="E89">
        <v>74</v>
      </c>
      <c r="F89">
        <v>-311</v>
      </c>
      <c r="G89">
        <v>386</v>
      </c>
      <c r="L89">
        <v>77</v>
      </c>
      <c r="M89">
        <v>0</v>
      </c>
      <c r="N89">
        <v>10</v>
      </c>
      <c r="P89" s="34"/>
      <c r="V89">
        <v>76</v>
      </c>
      <c r="W89">
        <v>-2</v>
      </c>
      <c r="X89">
        <v>6</v>
      </c>
      <c r="Z89" s="34"/>
    </row>
    <row r="90" spans="1:26" x14ac:dyDescent="0.2">
      <c r="A90">
        <v>75</v>
      </c>
      <c r="B90">
        <v>-330</v>
      </c>
      <c r="C90">
        <v>265</v>
      </c>
      <c r="D90" s="24"/>
      <c r="E90">
        <v>75</v>
      </c>
      <c r="F90">
        <v>-257</v>
      </c>
      <c r="G90">
        <v>334</v>
      </c>
      <c r="L90">
        <v>78</v>
      </c>
      <c r="M90">
        <v>0</v>
      </c>
      <c r="N90">
        <v>1</v>
      </c>
      <c r="P90" s="34"/>
      <c r="V90">
        <v>77</v>
      </c>
      <c r="W90">
        <v>-2</v>
      </c>
      <c r="X90">
        <v>7</v>
      </c>
      <c r="Z90" s="34"/>
    </row>
    <row r="91" spans="1:26" x14ac:dyDescent="0.2">
      <c r="A91">
        <v>76</v>
      </c>
      <c r="B91">
        <v>-282</v>
      </c>
      <c r="C91">
        <v>214</v>
      </c>
      <c r="D91" s="24"/>
      <c r="E91">
        <v>76</v>
      </c>
      <c r="F91">
        <v>-216</v>
      </c>
      <c r="G91">
        <v>280</v>
      </c>
      <c r="L91">
        <v>79</v>
      </c>
      <c r="M91">
        <v>0</v>
      </c>
      <c r="N91">
        <v>6</v>
      </c>
      <c r="P91" s="34"/>
      <c r="V91">
        <v>78</v>
      </c>
      <c r="W91">
        <v>0</v>
      </c>
      <c r="X91">
        <v>8</v>
      </c>
      <c r="Z91" s="34"/>
    </row>
    <row r="92" spans="1:26" x14ac:dyDescent="0.2">
      <c r="A92">
        <v>77</v>
      </c>
      <c r="B92">
        <v>-209</v>
      </c>
      <c r="C92">
        <v>181</v>
      </c>
      <c r="D92" s="24"/>
      <c r="E92">
        <v>77</v>
      </c>
      <c r="F92">
        <v>-211</v>
      </c>
      <c r="G92">
        <v>260</v>
      </c>
      <c r="L92">
        <v>80</v>
      </c>
      <c r="M92">
        <v>-1</v>
      </c>
      <c r="N92">
        <v>5</v>
      </c>
      <c r="P92" s="34"/>
      <c r="V92">
        <v>79</v>
      </c>
      <c r="W92">
        <v>-4</v>
      </c>
      <c r="X92">
        <v>10</v>
      </c>
      <c r="Z92" s="34"/>
    </row>
    <row r="93" spans="1:26" x14ac:dyDescent="0.2">
      <c r="A93">
        <v>78</v>
      </c>
      <c r="B93">
        <v>-185</v>
      </c>
      <c r="C93">
        <v>148</v>
      </c>
      <c r="D93" s="24"/>
      <c r="E93">
        <v>78</v>
      </c>
      <c r="F93">
        <v>-166</v>
      </c>
      <c r="G93">
        <v>237</v>
      </c>
      <c r="L93">
        <v>81</v>
      </c>
      <c r="M93">
        <v>-2</v>
      </c>
      <c r="N93">
        <v>6</v>
      </c>
      <c r="P93" s="34"/>
      <c r="V93">
        <v>80</v>
      </c>
      <c r="W93">
        <v>0</v>
      </c>
      <c r="X93">
        <v>13</v>
      </c>
      <c r="Z93" s="34"/>
    </row>
    <row r="94" spans="1:26" x14ac:dyDescent="0.2">
      <c r="A94">
        <v>79</v>
      </c>
      <c r="B94">
        <v>-171</v>
      </c>
      <c r="C94">
        <v>175</v>
      </c>
      <c r="D94" s="24"/>
      <c r="E94">
        <v>79</v>
      </c>
      <c r="F94">
        <v>-162</v>
      </c>
      <c r="G94">
        <v>186</v>
      </c>
      <c r="L94">
        <v>82</v>
      </c>
      <c r="M94">
        <v>-2</v>
      </c>
      <c r="N94">
        <v>2</v>
      </c>
      <c r="P94" s="34"/>
      <c r="V94">
        <v>81</v>
      </c>
      <c r="W94">
        <v>0</v>
      </c>
      <c r="X94">
        <v>7</v>
      </c>
      <c r="Z94" s="34"/>
    </row>
    <row r="95" spans="1:26" x14ac:dyDescent="0.2">
      <c r="A95">
        <v>80</v>
      </c>
      <c r="B95">
        <v>-153</v>
      </c>
      <c r="C95">
        <v>150</v>
      </c>
      <c r="D95" s="24"/>
      <c r="E95">
        <v>80</v>
      </c>
      <c r="F95">
        <v>-159</v>
      </c>
      <c r="G95">
        <v>164</v>
      </c>
      <c r="L95">
        <v>83</v>
      </c>
      <c r="M95">
        <v>0</v>
      </c>
      <c r="N95">
        <v>3</v>
      </c>
      <c r="P95" s="34"/>
      <c r="V95">
        <v>82</v>
      </c>
      <c r="W95">
        <v>-2</v>
      </c>
      <c r="X95">
        <v>4</v>
      </c>
      <c r="Z95" s="34"/>
    </row>
    <row r="96" spans="1:26" x14ac:dyDescent="0.2">
      <c r="A96">
        <v>81</v>
      </c>
      <c r="B96">
        <v>-113</v>
      </c>
      <c r="C96">
        <v>133</v>
      </c>
      <c r="D96" s="24"/>
      <c r="E96">
        <v>81</v>
      </c>
      <c r="F96">
        <v>-109</v>
      </c>
      <c r="G96">
        <v>160</v>
      </c>
      <c r="L96">
        <v>84</v>
      </c>
      <c r="M96">
        <v>-1</v>
      </c>
      <c r="N96">
        <v>2</v>
      </c>
      <c r="P96" s="34"/>
      <c r="V96">
        <v>83</v>
      </c>
      <c r="W96">
        <v>0</v>
      </c>
      <c r="X96">
        <v>5</v>
      </c>
      <c r="Z96" s="34"/>
    </row>
    <row r="97" spans="1:26" x14ac:dyDescent="0.2">
      <c r="A97">
        <v>82</v>
      </c>
      <c r="B97">
        <v>-107</v>
      </c>
      <c r="C97">
        <v>131</v>
      </c>
      <c r="D97" s="24"/>
      <c r="E97">
        <v>82</v>
      </c>
      <c r="F97">
        <v>-117</v>
      </c>
      <c r="G97">
        <v>131</v>
      </c>
      <c r="L97">
        <v>85</v>
      </c>
      <c r="M97">
        <v>0</v>
      </c>
      <c r="N97">
        <v>2</v>
      </c>
      <c r="P97" s="34"/>
      <c r="V97">
        <v>84</v>
      </c>
      <c r="W97">
        <v>0</v>
      </c>
      <c r="X97">
        <v>5</v>
      </c>
      <c r="Z97" s="34"/>
    </row>
    <row r="98" spans="1:26" x14ac:dyDescent="0.2">
      <c r="A98">
        <v>83</v>
      </c>
      <c r="B98">
        <v>-105</v>
      </c>
      <c r="C98">
        <v>100</v>
      </c>
      <c r="D98" s="24"/>
      <c r="E98">
        <v>83</v>
      </c>
      <c r="F98">
        <v>-98</v>
      </c>
      <c r="G98">
        <v>142</v>
      </c>
      <c r="L98">
        <v>86</v>
      </c>
      <c r="M98">
        <v>-1</v>
      </c>
      <c r="N98">
        <v>0</v>
      </c>
      <c r="P98" s="34"/>
      <c r="V98">
        <v>85</v>
      </c>
      <c r="W98">
        <v>0</v>
      </c>
      <c r="X98">
        <v>1</v>
      </c>
      <c r="Z98" s="34"/>
    </row>
    <row r="99" spans="1:26" x14ac:dyDescent="0.2">
      <c r="A99">
        <v>84</v>
      </c>
      <c r="B99">
        <v>-96</v>
      </c>
      <c r="C99">
        <v>105</v>
      </c>
      <c r="D99" s="24"/>
      <c r="E99">
        <v>84</v>
      </c>
      <c r="F99">
        <v>-92</v>
      </c>
      <c r="G99">
        <v>128</v>
      </c>
      <c r="L99">
        <v>87</v>
      </c>
      <c r="M99">
        <v>0</v>
      </c>
      <c r="N99">
        <v>2</v>
      </c>
      <c r="P99" s="24"/>
      <c r="V99">
        <v>86</v>
      </c>
      <c r="W99">
        <v>0</v>
      </c>
      <c r="X99">
        <v>1</v>
      </c>
      <c r="Z99" s="24"/>
    </row>
    <row r="100" spans="1:26" x14ac:dyDescent="0.2">
      <c r="A100">
        <v>85</v>
      </c>
      <c r="B100">
        <v>-79</v>
      </c>
      <c r="C100">
        <v>96</v>
      </c>
      <c r="D100" s="24"/>
      <c r="E100">
        <v>85</v>
      </c>
      <c r="F100">
        <v>-73</v>
      </c>
      <c r="G100">
        <v>98</v>
      </c>
      <c r="L100">
        <v>88</v>
      </c>
      <c r="M100">
        <v>0</v>
      </c>
      <c r="N100">
        <v>1</v>
      </c>
      <c r="V100">
        <v>87</v>
      </c>
      <c r="W100">
        <v>0</v>
      </c>
      <c r="X100">
        <v>1</v>
      </c>
    </row>
    <row r="101" spans="1:26" x14ac:dyDescent="0.2">
      <c r="A101">
        <v>86</v>
      </c>
      <c r="B101">
        <v>-77</v>
      </c>
      <c r="C101">
        <v>69</v>
      </c>
      <c r="D101" s="24"/>
      <c r="E101">
        <v>86</v>
      </c>
      <c r="F101">
        <v>-76</v>
      </c>
      <c r="G101">
        <v>102</v>
      </c>
      <c r="L101">
        <v>89</v>
      </c>
      <c r="M101">
        <v>0</v>
      </c>
      <c r="N101">
        <v>1</v>
      </c>
      <c r="V101">
        <v>88</v>
      </c>
      <c r="W101">
        <v>0</v>
      </c>
      <c r="X101">
        <v>4</v>
      </c>
    </row>
    <row r="102" spans="1:26" x14ac:dyDescent="0.2">
      <c r="A102">
        <v>87</v>
      </c>
      <c r="B102">
        <v>-57</v>
      </c>
      <c r="C102">
        <v>68</v>
      </c>
      <c r="D102" s="24"/>
      <c r="E102">
        <v>87</v>
      </c>
      <c r="F102">
        <v>-97</v>
      </c>
      <c r="G102">
        <v>104</v>
      </c>
      <c r="L102">
        <v>90</v>
      </c>
      <c r="M102">
        <v>0</v>
      </c>
      <c r="N102">
        <v>2</v>
      </c>
      <c r="V102">
        <v>91</v>
      </c>
      <c r="W102">
        <v>0</v>
      </c>
      <c r="X102">
        <v>2</v>
      </c>
    </row>
    <row r="103" spans="1:26" x14ac:dyDescent="0.2">
      <c r="A103">
        <v>88</v>
      </c>
      <c r="B103">
        <v>-34</v>
      </c>
      <c r="C103">
        <v>58</v>
      </c>
      <c r="D103" s="24"/>
      <c r="E103">
        <v>88</v>
      </c>
      <c r="F103">
        <v>-140</v>
      </c>
      <c r="G103">
        <v>108</v>
      </c>
      <c r="L103">
        <v>91</v>
      </c>
      <c r="M103">
        <v>0</v>
      </c>
      <c r="N103">
        <v>1</v>
      </c>
      <c r="V103">
        <v>92</v>
      </c>
      <c r="W103">
        <v>0</v>
      </c>
      <c r="X103">
        <v>1</v>
      </c>
    </row>
    <row r="104" spans="1:26" x14ac:dyDescent="0.2">
      <c r="A104">
        <v>89</v>
      </c>
      <c r="B104">
        <v>-33</v>
      </c>
      <c r="C104">
        <v>49</v>
      </c>
      <c r="D104" s="24"/>
      <c r="E104">
        <v>89</v>
      </c>
      <c r="F104">
        <v>-76</v>
      </c>
      <c r="G104">
        <v>54</v>
      </c>
      <c r="H104" s="24"/>
      <c r="I104" s="77"/>
      <c r="L104">
        <v>92</v>
      </c>
      <c r="M104">
        <v>0</v>
      </c>
      <c r="N104">
        <v>0</v>
      </c>
      <c r="V104">
        <v>93</v>
      </c>
      <c r="W104">
        <v>0</v>
      </c>
      <c r="X104">
        <v>4</v>
      </c>
    </row>
    <row r="105" spans="1:26" x14ac:dyDescent="0.2">
      <c r="A105">
        <v>90</v>
      </c>
      <c r="B105">
        <v>-30</v>
      </c>
      <c r="C105">
        <v>45</v>
      </c>
      <c r="D105" s="24"/>
      <c r="E105">
        <v>90</v>
      </c>
      <c r="F105">
        <v>-32</v>
      </c>
      <c r="G105">
        <v>26</v>
      </c>
      <c r="L105">
        <v>93</v>
      </c>
      <c r="M105">
        <v>0</v>
      </c>
      <c r="N105">
        <v>0</v>
      </c>
      <c r="V105">
        <v>94</v>
      </c>
      <c r="W105">
        <v>0</v>
      </c>
      <c r="X105">
        <v>1</v>
      </c>
    </row>
    <row r="106" spans="1:26" x14ac:dyDescent="0.2">
      <c r="A106">
        <v>91</v>
      </c>
      <c r="B106">
        <v>-17</v>
      </c>
      <c r="C106">
        <v>38</v>
      </c>
      <c r="D106" s="24"/>
      <c r="E106">
        <v>91</v>
      </c>
      <c r="F106">
        <v>-20</v>
      </c>
      <c r="G106">
        <v>43</v>
      </c>
      <c r="L106">
        <v>94</v>
      </c>
      <c r="M106">
        <v>0</v>
      </c>
      <c r="N106">
        <v>1</v>
      </c>
      <c r="V106">
        <v>95</v>
      </c>
      <c r="W106">
        <v>0</v>
      </c>
      <c r="X106">
        <v>2</v>
      </c>
    </row>
    <row r="107" spans="1:26" x14ac:dyDescent="0.2">
      <c r="A107">
        <v>92</v>
      </c>
      <c r="B107">
        <v>-23</v>
      </c>
      <c r="C107">
        <v>27</v>
      </c>
      <c r="D107" s="24"/>
      <c r="E107">
        <v>92</v>
      </c>
      <c r="F107">
        <v>-20</v>
      </c>
      <c r="G107">
        <v>23</v>
      </c>
      <c r="L107">
        <v>96</v>
      </c>
      <c r="M107">
        <v>0</v>
      </c>
      <c r="N107">
        <v>1</v>
      </c>
    </row>
    <row r="108" spans="1:26" x14ac:dyDescent="0.2">
      <c r="A108">
        <v>93</v>
      </c>
      <c r="B108">
        <v>-14</v>
      </c>
      <c r="C108">
        <v>22</v>
      </c>
      <c r="D108" s="24"/>
      <c r="E108">
        <v>93</v>
      </c>
      <c r="F108">
        <v>-21</v>
      </c>
      <c r="G108">
        <v>21</v>
      </c>
    </row>
    <row r="109" spans="1:26" x14ac:dyDescent="0.2">
      <c r="A109">
        <v>94</v>
      </c>
      <c r="B109">
        <v>-12</v>
      </c>
      <c r="C109">
        <v>24</v>
      </c>
      <c r="D109" s="24"/>
      <c r="E109">
        <v>94</v>
      </c>
      <c r="F109">
        <v>-20</v>
      </c>
      <c r="G109">
        <v>35</v>
      </c>
      <c r="M109">
        <f>SUM(M33:M107)</f>
        <v>-4937</v>
      </c>
      <c r="N109">
        <f>SUM(N33:N107)</f>
        <v>21228</v>
      </c>
      <c r="W109">
        <f>SUM(W33:W107)</f>
        <v>-11400</v>
      </c>
      <c r="X109">
        <f>SUM(X33:X107)</f>
        <v>49478</v>
      </c>
    </row>
    <row r="110" spans="1:26" x14ac:dyDescent="0.2">
      <c r="A110">
        <v>95</v>
      </c>
      <c r="B110">
        <v>-10</v>
      </c>
      <c r="C110">
        <v>16</v>
      </c>
      <c r="D110" s="24"/>
      <c r="E110">
        <v>95</v>
      </c>
      <c r="F110">
        <v>-18</v>
      </c>
      <c r="G110">
        <v>24</v>
      </c>
    </row>
    <row r="111" spans="1:26" x14ac:dyDescent="0.2">
      <c r="A111">
        <v>96</v>
      </c>
      <c r="B111">
        <v>-7</v>
      </c>
      <c r="C111">
        <v>18</v>
      </c>
      <c r="D111" s="24"/>
      <c r="E111">
        <v>96</v>
      </c>
      <c r="F111">
        <v>-16</v>
      </c>
      <c r="G111">
        <v>14</v>
      </c>
    </row>
    <row r="112" spans="1:26" x14ac:dyDescent="0.2">
      <c r="A112">
        <v>97</v>
      </c>
      <c r="B112">
        <v>-7</v>
      </c>
      <c r="C112">
        <v>11</v>
      </c>
      <c r="D112" s="24"/>
      <c r="E112">
        <v>97</v>
      </c>
      <c r="F112">
        <v>-13</v>
      </c>
      <c r="G112">
        <v>17</v>
      </c>
    </row>
    <row r="113" spans="1:21" x14ac:dyDescent="0.2">
      <c r="A113">
        <v>98</v>
      </c>
      <c r="B113">
        <v>-7</v>
      </c>
      <c r="C113">
        <v>6</v>
      </c>
      <c r="D113" s="56"/>
      <c r="E113">
        <v>98</v>
      </c>
      <c r="F113">
        <v>-3</v>
      </c>
      <c r="G113">
        <v>6</v>
      </c>
    </row>
    <row r="114" spans="1:21" x14ac:dyDescent="0.2">
      <c r="A114">
        <v>99</v>
      </c>
      <c r="B114">
        <v>-4</v>
      </c>
      <c r="C114">
        <v>6</v>
      </c>
      <c r="D114" s="56"/>
      <c r="E114">
        <v>99</v>
      </c>
      <c r="F114">
        <v>-1</v>
      </c>
      <c r="G114">
        <v>9</v>
      </c>
    </row>
    <row r="115" spans="1:21" x14ac:dyDescent="0.2">
      <c r="A115">
        <v>100</v>
      </c>
      <c r="B115">
        <v>-2</v>
      </c>
      <c r="C115">
        <v>9</v>
      </c>
      <c r="D115" s="24"/>
      <c r="E115">
        <v>100</v>
      </c>
      <c r="F115">
        <v>-5</v>
      </c>
      <c r="G115">
        <v>10</v>
      </c>
    </row>
    <row r="116" spans="1:21" x14ac:dyDescent="0.2">
      <c r="A116" s="23">
        <f>AVERAGE(A33:A115)</f>
        <v>59</v>
      </c>
      <c r="B116" s="24">
        <f>SUM(B33:B115)</f>
        <v>-339894</v>
      </c>
      <c r="C116" s="24">
        <f>SUM(C33:C115)</f>
        <v>108634</v>
      </c>
      <c r="D116" s="24"/>
      <c r="E116" s="23"/>
      <c r="F116" s="24">
        <f>SUM(F33:F115)</f>
        <v>-387708</v>
      </c>
      <c r="G116" s="24">
        <f>SUM(G33:G115)</f>
        <v>125907</v>
      </c>
    </row>
    <row r="117" spans="1:21" x14ac:dyDescent="0.2">
      <c r="A117" s="23"/>
      <c r="B117" s="24"/>
    </row>
    <row r="118" spans="1:21" x14ac:dyDescent="0.2">
      <c r="A118" s="23"/>
      <c r="B118" s="24"/>
    </row>
    <row r="119" spans="1:21" x14ac:dyDescent="0.2">
      <c r="A119" s="22" t="s">
        <v>51</v>
      </c>
      <c r="B119" s="24"/>
    </row>
    <row r="120" spans="1:21" x14ac:dyDescent="0.2">
      <c r="A120" s="11" t="s">
        <v>129</v>
      </c>
      <c r="B120" s="24"/>
      <c r="P120" s="222" t="s">
        <v>202</v>
      </c>
      <c r="Q120" s="222"/>
      <c r="R120" s="222"/>
      <c r="S120" s="222"/>
      <c r="T120" s="222"/>
      <c r="U120" s="222"/>
    </row>
    <row r="121" spans="1:21" s="2" customFormat="1" ht="24.95" customHeight="1" thickBot="1" x14ac:dyDescent="0.25">
      <c r="A121" s="95" t="s">
        <v>379</v>
      </c>
      <c r="B121" s="96"/>
      <c r="P121" s="223" t="s">
        <v>328</v>
      </c>
      <c r="Q121" s="223"/>
      <c r="R121" s="223"/>
      <c r="S121" s="223"/>
      <c r="T121" s="223"/>
      <c r="U121" s="223"/>
    </row>
    <row r="122" spans="1:21" ht="37.5" customHeight="1" thickTop="1" thickBot="1" x14ac:dyDescent="0.25">
      <c r="A122" s="211" t="s">
        <v>31</v>
      </c>
      <c r="B122" s="191" t="s">
        <v>327</v>
      </c>
      <c r="C122" s="191" t="s">
        <v>130</v>
      </c>
      <c r="D122" s="191" t="s">
        <v>126</v>
      </c>
      <c r="E122" s="191" t="s">
        <v>375</v>
      </c>
      <c r="F122" s="211" t="s">
        <v>32</v>
      </c>
      <c r="P122" s="216" t="s">
        <v>31</v>
      </c>
      <c r="Q122" s="228" t="s">
        <v>203</v>
      </c>
      <c r="R122" s="228" t="s">
        <v>130</v>
      </c>
      <c r="S122" s="228" t="s">
        <v>126</v>
      </c>
      <c r="T122" s="228" t="s">
        <v>327</v>
      </c>
      <c r="U122" s="216" t="s">
        <v>32</v>
      </c>
    </row>
    <row r="123" spans="1:21" ht="33" customHeight="1" thickTop="1" thickBot="1" x14ac:dyDescent="0.25">
      <c r="A123" s="212"/>
      <c r="B123" s="202"/>
      <c r="C123" s="192"/>
      <c r="D123" s="202"/>
      <c r="E123" s="202"/>
      <c r="F123" s="212"/>
      <c r="P123" s="216"/>
      <c r="Q123" s="228"/>
      <c r="R123" s="229"/>
      <c r="S123" s="228"/>
      <c r="T123" s="228"/>
      <c r="U123" s="216"/>
    </row>
    <row r="124" spans="1:21" ht="15.75" thickTop="1" thickBot="1" x14ac:dyDescent="0.25">
      <c r="A124" s="87" t="s">
        <v>33</v>
      </c>
      <c r="B124" s="150">
        <v>27436</v>
      </c>
      <c r="C124" s="165">
        <v>317</v>
      </c>
      <c r="D124" s="166">
        <v>69</v>
      </c>
      <c r="E124" s="150">
        <v>27822</v>
      </c>
      <c r="F124" s="170">
        <v>1.3873912730932355E-2</v>
      </c>
      <c r="H124" s="137"/>
      <c r="I124" s="137"/>
      <c r="P124" s="97" t="s">
        <v>33</v>
      </c>
      <c r="Q124" s="88">
        <v>27863</v>
      </c>
      <c r="R124" s="99">
        <v>-427</v>
      </c>
      <c r="S124" s="100">
        <v>0</v>
      </c>
      <c r="T124" s="88">
        <v>27436</v>
      </c>
      <c r="U124" s="101">
        <v>-1.4999999999999999E-2</v>
      </c>
    </row>
    <row r="125" spans="1:21" ht="15.75" thickTop="1" thickBot="1" x14ac:dyDescent="0.25">
      <c r="A125" s="87" t="s">
        <v>34</v>
      </c>
      <c r="B125" s="150">
        <v>80081</v>
      </c>
      <c r="C125" s="168">
        <v>-1348</v>
      </c>
      <c r="D125" s="167">
        <v>97</v>
      </c>
      <c r="E125" s="150">
        <v>78830</v>
      </c>
      <c r="F125" s="170">
        <v>-1.5869592794621336E-2</v>
      </c>
      <c r="H125" s="137"/>
      <c r="I125" s="137"/>
      <c r="P125" s="97" t="s">
        <v>34</v>
      </c>
      <c r="Q125" s="88">
        <v>81318</v>
      </c>
      <c r="R125" s="102">
        <v>-1844</v>
      </c>
      <c r="S125" s="149" t="s">
        <v>330</v>
      </c>
      <c r="T125" s="88">
        <v>80081</v>
      </c>
      <c r="U125" s="101">
        <v>-1.4999999999999999E-2</v>
      </c>
    </row>
    <row r="126" spans="1:21" ht="15.75" thickTop="1" thickBot="1" x14ac:dyDescent="0.25">
      <c r="A126" s="87" t="s">
        <v>35</v>
      </c>
      <c r="B126" s="150">
        <v>47107</v>
      </c>
      <c r="C126" s="168">
        <v>-608</v>
      </c>
      <c r="D126" s="167">
        <v>10</v>
      </c>
      <c r="E126" s="150">
        <v>46509</v>
      </c>
      <c r="F126" s="170">
        <v>-1.2857726461545078E-2</v>
      </c>
      <c r="H126" s="137"/>
      <c r="I126" s="137"/>
      <c r="P126" s="97" t="s">
        <v>35</v>
      </c>
      <c r="Q126" s="88">
        <v>48350</v>
      </c>
      <c r="R126" s="99">
        <v>-1253</v>
      </c>
      <c r="S126" s="149" t="s">
        <v>331</v>
      </c>
      <c r="T126" s="88">
        <v>47107</v>
      </c>
      <c r="U126" s="104">
        <v>-2.5999999999999999E-2</v>
      </c>
    </row>
    <row r="127" spans="1:21" ht="15.75" thickTop="1" thickBot="1" x14ac:dyDescent="0.25">
      <c r="A127" s="87" t="s">
        <v>36</v>
      </c>
      <c r="B127" s="150">
        <v>90052</v>
      </c>
      <c r="C127" s="168">
        <v>-3082</v>
      </c>
      <c r="D127" s="172">
        <v>-1075</v>
      </c>
      <c r="E127" s="150">
        <v>85895</v>
      </c>
      <c r="F127" s="170">
        <v>-4.8396297805460155E-2</v>
      </c>
      <c r="H127" s="137"/>
      <c r="I127" s="137"/>
      <c r="P127" s="105" t="s">
        <v>36</v>
      </c>
      <c r="Q127" s="88">
        <v>93256</v>
      </c>
      <c r="R127" s="106">
        <v>-2121</v>
      </c>
      <c r="S127" s="107">
        <v>-1086</v>
      </c>
      <c r="T127" s="88">
        <v>90052</v>
      </c>
      <c r="U127" s="108">
        <v>-3.4000000000000002E-2</v>
      </c>
    </row>
    <row r="128" spans="1:21" ht="15.75" thickTop="1" thickBot="1" x14ac:dyDescent="0.25">
      <c r="A128" s="87" t="s">
        <v>37</v>
      </c>
      <c r="B128" s="150">
        <v>76221</v>
      </c>
      <c r="C128" s="178">
        <v>-1079</v>
      </c>
      <c r="D128" s="169">
        <v>246</v>
      </c>
      <c r="E128" s="150">
        <v>75388</v>
      </c>
      <c r="F128" s="171">
        <v>-1.1049503899824906E-2</v>
      </c>
      <c r="H128" s="137"/>
      <c r="I128" s="137"/>
      <c r="P128" s="109" t="s">
        <v>329</v>
      </c>
      <c r="Q128" s="88">
        <v>77219</v>
      </c>
      <c r="R128" s="111">
        <v>-892</v>
      </c>
      <c r="S128" s="110">
        <v>-106</v>
      </c>
      <c r="T128" s="88">
        <v>76221</v>
      </c>
      <c r="U128" s="112">
        <v>-1.2999999999999999E-2</v>
      </c>
    </row>
    <row r="129" spans="1:21" ht="15.75" thickTop="1" thickBot="1" x14ac:dyDescent="0.25">
      <c r="A129" s="87" t="s">
        <v>38</v>
      </c>
      <c r="B129" s="150">
        <v>23912</v>
      </c>
      <c r="C129" s="168">
        <v>-182</v>
      </c>
      <c r="D129" s="167">
        <v>270</v>
      </c>
      <c r="E129" s="150">
        <v>24000</v>
      </c>
      <c r="F129" s="170">
        <v>3.6666666666666666E-3</v>
      </c>
      <c r="H129" s="137"/>
      <c r="I129" s="137"/>
      <c r="P129" s="97" t="s">
        <v>38</v>
      </c>
      <c r="Q129" s="88">
        <v>24222</v>
      </c>
      <c r="R129" s="99">
        <v>-350</v>
      </c>
      <c r="S129" s="149" t="s">
        <v>332</v>
      </c>
      <c r="T129" s="88">
        <v>23912</v>
      </c>
      <c r="U129" s="104">
        <v>-1.2999999999999999E-2</v>
      </c>
    </row>
    <row r="130" spans="1:21" ht="15.75" thickTop="1" thickBot="1" x14ac:dyDescent="0.25">
      <c r="A130" s="87" t="s">
        <v>39</v>
      </c>
      <c r="B130" s="150">
        <v>12812</v>
      </c>
      <c r="C130" s="168">
        <v>-1012</v>
      </c>
      <c r="D130" s="166">
        <v>71</v>
      </c>
      <c r="E130" s="150">
        <v>13895</v>
      </c>
      <c r="F130" s="170">
        <v>7.794170564951422E-2</v>
      </c>
      <c r="G130" s="137"/>
      <c r="H130" s="137"/>
      <c r="I130" s="137"/>
      <c r="P130" s="97" t="s">
        <v>39</v>
      </c>
      <c r="Q130" s="88">
        <v>13190</v>
      </c>
      <c r="R130" s="99">
        <v>-359</v>
      </c>
      <c r="S130" s="103">
        <v>-19</v>
      </c>
      <c r="T130" s="88">
        <v>12812</v>
      </c>
      <c r="U130" s="104">
        <v>-2.9000000000000001E-2</v>
      </c>
    </row>
    <row r="131" spans="1:21" ht="15.75" thickTop="1" thickBot="1" x14ac:dyDescent="0.25">
      <c r="A131" s="87" t="s">
        <v>40</v>
      </c>
      <c r="B131" s="150">
        <v>58280</v>
      </c>
      <c r="C131" s="168">
        <v>-552</v>
      </c>
      <c r="D131" s="167">
        <v>659</v>
      </c>
      <c r="E131" s="150">
        <v>58387</v>
      </c>
      <c r="F131" s="170">
        <v>1.8325997225409766E-3</v>
      </c>
      <c r="H131" s="137"/>
      <c r="I131" s="137"/>
      <c r="P131" s="97" t="s">
        <v>40</v>
      </c>
      <c r="Q131" s="88">
        <v>59151</v>
      </c>
      <c r="R131" s="102">
        <v>-1407</v>
      </c>
      <c r="S131" s="149" t="s">
        <v>333</v>
      </c>
      <c r="T131" s="88">
        <v>58280</v>
      </c>
      <c r="U131" s="104">
        <v>-1.4999999999999999E-2</v>
      </c>
    </row>
    <row r="132" spans="1:21" ht="15.75" thickTop="1" thickBot="1" x14ac:dyDescent="0.25">
      <c r="A132" s="87" t="s">
        <v>41</v>
      </c>
      <c r="B132" s="150">
        <v>35416</v>
      </c>
      <c r="C132" s="165">
        <v>488</v>
      </c>
      <c r="D132" s="167">
        <v>53</v>
      </c>
      <c r="E132" s="150">
        <v>35957</v>
      </c>
      <c r="F132" s="170">
        <v>1.5045749089189866E-2</v>
      </c>
      <c r="H132" s="137"/>
      <c r="I132" s="137"/>
      <c r="P132" s="97" t="s">
        <v>41</v>
      </c>
      <c r="Q132" s="88">
        <v>35398</v>
      </c>
      <c r="R132" s="99">
        <v>-56</v>
      </c>
      <c r="S132" s="149" t="s">
        <v>334</v>
      </c>
      <c r="T132" s="88">
        <v>35416</v>
      </c>
      <c r="U132" s="104">
        <v>1E-3</v>
      </c>
    </row>
    <row r="133" spans="1:21" ht="15.75" thickTop="1" thickBot="1" x14ac:dyDescent="0.25">
      <c r="A133" s="87" t="s">
        <v>42</v>
      </c>
      <c r="B133" s="168">
        <v>1796</v>
      </c>
      <c r="C133" s="165">
        <v>449</v>
      </c>
      <c r="D133" s="166">
        <v>-400</v>
      </c>
      <c r="E133" s="168">
        <v>1845</v>
      </c>
      <c r="F133" s="170">
        <v>2.6558265582655827E-2</v>
      </c>
      <c r="H133" s="137"/>
      <c r="I133" s="137"/>
      <c r="P133" s="97" t="s">
        <v>42</v>
      </c>
      <c r="Q133" s="98">
        <v>1836</v>
      </c>
      <c r="R133" s="99">
        <v>19</v>
      </c>
      <c r="S133" s="103">
        <v>-59</v>
      </c>
      <c r="T133" s="98">
        <v>1796</v>
      </c>
      <c r="U133" s="104">
        <v>-2.1999999999999999E-2</v>
      </c>
    </row>
    <row r="134" spans="1:21" ht="13.5" thickTop="1" x14ac:dyDescent="0.2">
      <c r="A134" s="231" t="s">
        <v>43</v>
      </c>
      <c r="B134" s="193">
        <v>453113</v>
      </c>
      <c r="C134" s="193">
        <v>4585</v>
      </c>
      <c r="D134" s="218" t="s">
        <v>378</v>
      </c>
      <c r="E134" s="193">
        <v>448528</v>
      </c>
      <c r="F134" s="195">
        <v>-0.01</v>
      </c>
      <c r="P134" s="214" t="s">
        <v>43</v>
      </c>
      <c r="Q134" s="226">
        <v>461803</v>
      </c>
      <c r="R134" s="226">
        <v>-8690</v>
      </c>
      <c r="S134" s="224" t="s">
        <v>335</v>
      </c>
      <c r="T134" s="226">
        <v>453113</v>
      </c>
      <c r="U134" s="230">
        <v>-1.9E-2</v>
      </c>
    </row>
    <row r="135" spans="1:21" ht="32.25" customHeight="1" thickBot="1" x14ac:dyDescent="0.25">
      <c r="A135" s="232"/>
      <c r="B135" s="194"/>
      <c r="C135" s="194"/>
      <c r="D135" s="219"/>
      <c r="E135" s="194"/>
      <c r="F135" s="196"/>
      <c r="P135" s="215"/>
      <c r="Q135" s="227"/>
      <c r="R135" s="227"/>
      <c r="S135" s="225"/>
      <c r="T135" s="227"/>
      <c r="U135" s="227"/>
    </row>
    <row r="136" spans="1:21" ht="29.25" customHeight="1" x14ac:dyDescent="0.2">
      <c r="A136" s="143"/>
      <c r="B136" s="45"/>
      <c r="C136" s="45"/>
      <c r="D136" s="46"/>
      <c r="E136" s="45"/>
      <c r="F136" s="47"/>
      <c r="P136" s="143" t="s">
        <v>321</v>
      </c>
    </row>
    <row r="137" spans="1:21" x14ac:dyDescent="0.2">
      <c r="A137" s="44"/>
      <c r="B137" s="45"/>
      <c r="C137" s="45"/>
      <c r="D137" s="46"/>
      <c r="E137" s="45"/>
      <c r="F137" s="47"/>
    </row>
    <row r="138" spans="1:21" x14ac:dyDescent="0.2">
      <c r="A138" s="44"/>
      <c r="B138" s="45"/>
      <c r="C138" s="45"/>
      <c r="D138" s="46"/>
      <c r="E138" s="45"/>
      <c r="F138" s="47"/>
    </row>
    <row r="139" spans="1:21" x14ac:dyDescent="0.2">
      <c r="A139" s="186" t="s">
        <v>184</v>
      </c>
      <c r="B139" s="187"/>
      <c r="C139" s="187"/>
      <c r="D139" s="187"/>
      <c r="E139" s="45"/>
      <c r="F139" s="47"/>
    </row>
    <row r="140" spans="1:21" x14ac:dyDescent="0.2">
      <c r="A140" s="50"/>
      <c r="B140" s="48"/>
      <c r="C140" s="48"/>
      <c r="D140" s="48"/>
      <c r="E140" s="45"/>
      <c r="F140" s="47"/>
    </row>
    <row r="141" spans="1:21" x14ac:dyDescent="0.2">
      <c r="A141" s="23"/>
      <c r="B141" s="197">
        <v>2008</v>
      </c>
      <c r="C141" s="198"/>
      <c r="D141" s="199"/>
    </row>
    <row r="142" spans="1:21" ht="51" x14ac:dyDescent="0.2">
      <c r="A142" s="23"/>
      <c r="B142" s="32" t="s">
        <v>140</v>
      </c>
      <c r="C142" s="32" t="s">
        <v>141</v>
      </c>
      <c r="D142" s="32" t="s">
        <v>143</v>
      </c>
    </row>
    <row r="143" spans="1:21" x14ac:dyDescent="0.2">
      <c r="A143" s="7" t="s">
        <v>138</v>
      </c>
      <c r="B143" s="27">
        <v>268</v>
      </c>
      <c r="C143" s="27">
        <v>25</v>
      </c>
      <c r="D143" s="27">
        <f t="shared" ref="D143:D167" si="3">SUM(B143:C143)</f>
        <v>293</v>
      </c>
    </row>
    <row r="144" spans="1:21" x14ac:dyDescent="0.2">
      <c r="A144" s="32" t="s">
        <v>100</v>
      </c>
      <c r="B144" s="27">
        <v>394</v>
      </c>
      <c r="C144" s="27">
        <v>24</v>
      </c>
      <c r="D144" s="27">
        <f t="shared" si="3"/>
        <v>418</v>
      </c>
    </row>
    <row r="145" spans="1:4" x14ac:dyDescent="0.2">
      <c r="A145" s="7" t="s">
        <v>186</v>
      </c>
      <c r="B145" s="27">
        <v>439</v>
      </c>
      <c r="C145" s="27">
        <v>10</v>
      </c>
      <c r="D145" s="27">
        <f t="shared" si="3"/>
        <v>449</v>
      </c>
    </row>
    <row r="146" spans="1:4" x14ac:dyDescent="0.2">
      <c r="A146" s="7" t="s">
        <v>101</v>
      </c>
      <c r="B146" s="27">
        <v>719</v>
      </c>
      <c r="C146" s="27">
        <v>79</v>
      </c>
      <c r="D146" s="27">
        <f t="shared" si="3"/>
        <v>798</v>
      </c>
    </row>
    <row r="147" spans="1:4" x14ac:dyDescent="0.2">
      <c r="A147" s="7" t="s">
        <v>102</v>
      </c>
      <c r="B147" s="27">
        <v>792</v>
      </c>
      <c r="C147" s="27">
        <v>93</v>
      </c>
      <c r="D147" s="27">
        <f t="shared" si="3"/>
        <v>885</v>
      </c>
    </row>
    <row r="148" spans="1:4" x14ac:dyDescent="0.2">
      <c r="A148" s="7" t="s">
        <v>103</v>
      </c>
      <c r="B148" s="27">
        <v>1366</v>
      </c>
      <c r="C148" s="27">
        <v>114</v>
      </c>
      <c r="D148" s="27">
        <f t="shared" si="3"/>
        <v>1480</v>
      </c>
    </row>
    <row r="149" spans="1:4" x14ac:dyDescent="0.2">
      <c r="A149" s="7" t="s">
        <v>104</v>
      </c>
      <c r="B149" s="27">
        <v>2187</v>
      </c>
      <c r="C149" s="27">
        <v>285</v>
      </c>
      <c r="D149" s="27">
        <f t="shared" si="3"/>
        <v>2472</v>
      </c>
    </row>
    <row r="150" spans="1:4" x14ac:dyDescent="0.2">
      <c r="A150" s="7" t="s">
        <v>105</v>
      </c>
      <c r="B150" s="27">
        <v>2566</v>
      </c>
      <c r="C150" s="27">
        <v>276</v>
      </c>
      <c r="D150" s="27">
        <f t="shared" si="3"/>
        <v>2842</v>
      </c>
    </row>
    <row r="151" spans="1:4" x14ac:dyDescent="0.2">
      <c r="A151" s="37" t="s">
        <v>106</v>
      </c>
      <c r="B151" s="27">
        <v>4045</v>
      </c>
      <c r="C151" s="27">
        <v>502</v>
      </c>
      <c r="D151" s="27">
        <f t="shared" si="3"/>
        <v>4547</v>
      </c>
    </row>
    <row r="152" spans="1:4" x14ac:dyDescent="0.2">
      <c r="A152" s="7" t="s">
        <v>107</v>
      </c>
      <c r="B152" s="27">
        <v>4578</v>
      </c>
      <c r="C152" s="27">
        <v>355</v>
      </c>
      <c r="D152" s="27">
        <f t="shared" si="3"/>
        <v>4933</v>
      </c>
    </row>
    <row r="153" spans="1:4" x14ac:dyDescent="0.2">
      <c r="A153" s="7" t="s">
        <v>185</v>
      </c>
      <c r="B153" s="27">
        <v>4714</v>
      </c>
      <c r="C153" s="27">
        <v>252</v>
      </c>
      <c r="D153" s="27">
        <f t="shared" si="3"/>
        <v>4966</v>
      </c>
    </row>
    <row r="154" spans="1:4" x14ac:dyDescent="0.2">
      <c r="A154" s="7" t="s">
        <v>109</v>
      </c>
      <c r="B154" s="27">
        <v>5648</v>
      </c>
      <c r="C154" s="27">
        <v>604</v>
      </c>
      <c r="D154" s="27">
        <f t="shared" si="3"/>
        <v>6252</v>
      </c>
    </row>
    <row r="155" spans="1:4" x14ac:dyDescent="0.2">
      <c r="A155" s="32" t="s">
        <v>108</v>
      </c>
      <c r="B155" s="27">
        <v>6012</v>
      </c>
      <c r="C155" s="27">
        <v>448</v>
      </c>
      <c r="D155" s="27">
        <f t="shared" si="3"/>
        <v>6460</v>
      </c>
    </row>
    <row r="156" spans="1:4" x14ac:dyDescent="0.2">
      <c r="A156" s="7" t="s">
        <v>135</v>
      </c>
      <c r="B156" s="27">
        <v>8673</v>
      </c>
      <c r="C156" s="27">
        <v>821</v>
      </c>
      <c r="D156" s="27">
        <f t="shared" si="3"/>
        <v>9494</v>
      </c>
    </row>
    <row r="157" spans="1:4" x14ac:dyDescent="0.2">
      <c r="A157" s="7" t="s">
        <v>110</v>
      </c>
      <c r="B157" s="27">
        <v>9763</v>
      </c>
      <c r="C157" s="27">
        <v>1129</v>
      </c>
      <c r="D157" s="27">
        <f t="shared" si="3"/>
        <v>10892</v>
      </c>
    </row>
    <row r="158" spans="1:4" x14ac:dyDescent="0.2">
      <c r="A158" s="7" t="s">
        <v>136</v>
      </c>
      <c r="B158" s="27">
        <v>12930</v>
      </c>
      <c r="C158" s="27">
        <v>1505</v>
      </c>
      <c r="D158" s="27">
        <f t="shared" si="3"/>
        <v>14435</v>
      </c>
    </row>
    <row r="159" spans="1:4" ht="25.5" x14ac:dyDescent="0.2">
      <c r="A159" s="32" t="s">
        <v>112</v>
      </c>
      <c r="B159" s="27">
        <v>19819</v>
      </c>
      <c r="C159" s="27">
        <v>1109</v>
      </c>
      <c r="D159" s="27">
        <f t="shared" si="3"/>
        <v>20928</v>
      </c>
    </row>
    <row r="160" spans="1:4" x14ac:dyDescent="0.2">
      <c r="A160" s="7" t="s">
        <v>111</v>
      </c>
      <c r="B160" s="27">
        <v>17637</v>
      </c>
      <c r="C160" s="27">
        <v>2914</v>
      </c>
      <c r="D160" s="27">
        <f t="shared" si="3"/>
        <v>20551</v>
      </c>
    </row>
    <row r="161" spans="1:6" x14ac:dyDescent="0.2">
      <c r="A161" s="7" t="s">
        <v>133</v>
      </c>
      <c r="B161" s="27">
        <v>20341</v>
      </c>
      <c r="C161" s="27">
        <v>2798</v>
      </c>
      <c r="D161" s="27">
        <f t="shared" si="3"/>
        <v>23139</v>
      </c>
    </row>
    <row r="162" spans="1:6" x14ac:dyDescent="0.2">
      <c r="A162" s="7" t="s">
        <v>134</v>
      </c>
      <c r="B162" s="27">
        <v>22051</v>
      </c>
      <c r="C162" s="27">
        <v>3114</v>
      </c>
      <c r="D162" s="27">
        <f t="shared" si="3"/>
        <v>25165</v>
      </c>
    </row>
    <row r="163" spans="1:6" x14ac:dyDescent="0.2">
      <c r="A163" s="7" t="s">
        <v>113</v>
      </c>
      <c r="B163" s="27">
        <v>52797</v>
      </c>
      <c r="C163" s="27">
        <v>5358</v>
      </c>
      <c r="D163" s="27">
        <f t="shared" si="3"/>
        <v>58155</v>
      </c>
    </row>
    <row r="164" spans="1:6" x14ac:dyDescent="0.2">
      <c r="A164" s="7" t="s">
        <v>132</v>
      </c>
      <c r="B164" s="27">
        <v>62541</v>
      </c>
      <c r="C164" s="27">
        <v>6456</v>
      </c>
      <c r="D164" s="27">
        <f t="shared" si="3"/>
        <v>68997</v>
      </c>
    </row>
    <row r="165" spans="1:6" ht="25.5" x14ac:dyDescent="0.2">
      <c r="A165" s="32" t="s">
        <v>137</v>
      </c>
      <c r="B165" s="27">
        <v>63388</v>
      </c>
      <c r="C165" s="27">
        <v>6917</v>
      </c>
      <c r="D165" s="27">
        <f t="shared" si="3"/>
        <v>70305</v>
      </c>
    </row>
    <row r="166" spans="1:6" ht="25.5" x14ac:dyDescent="0.2">
      <c r="A166" s="32" t="s">
        <v>114</v>
      </c>
      <c r="B166" s="27">
        <v>81251</v>
      </c>
      <c r="C166" s="27">
        <v>7757</v>
      </c>
      <c r="D166" s="27">
        <f t="shared" si="3"/>
        <v>89008</v>
      </c>
    </row>
    <row r="167" spans="1:6" x14ac:dyDescent="0.2">
      <c r="A167" s="7" t="s">
        <v>131</v>
      </c>
      <c r="B167" s="27">
        <v>90210</v>
      </c>
      <c r="C167" s="27">
        <v>11224</v>
      </c>
      <c r="D167" s="27">
        <f t="shared" si="3"/>
        <v>101434</v>
      </c>
    </row>
    <row r="168" spans="1:6" x14ac:dyDescent="0.2">
      <c r="A168" s="44"/>
      <c r="B168" s="45">
        <f>SUM(B143:B167)</f>
        <v>495129</v>
      </c>
      <c r="C168" s="45">
        <f>SUM(C143:C167)</f>
        <v>54169</v>
      </c>
      <c r="D168" s="46"/>
      <c r="E168" s="45"/>
      <c r="F168" s="47"/>
    </row>
    <row r="169" spans="1:6" x14ac:dyDescent="0.2">
      <c r="A169" s="44"/>
      <c r="B169" s="45"/>
      <c r="C169" s="45"/>
      <c r="D169" s="46"/>
      <c r="E169" s="45"/>
      <c r="F169" s="47"/>
    </row>
    <row r="170" spans="1:6" x14ac:dyDescent="0.2">
      <c r="A170" s="44"/>
      <c r="B170" s="45"/>
      <c r="C170" s="45"/>
      <c r="D170" s="46"/>
      <c r="E170" s="45"/>
      <c r="F170" s="47"/>
    </row>
    <row r="171" spans="1:6" x14ac:dyDescent="0.2">
      <c r="A171" s="186" t="s">
        <v>142</v>
      </c>
      <c r="B171" s="187"/>
      <c r="C171" s="187"/>
      <c r="D171" s="187"/>
    </row>
    <row r="172" spans="1:6" x14ac:dyDescent="0.2">
      <c r="A172" s="50"/>
      <c r="B172" s="48"/>
      <c r="C172" s="48"/>
      <c r="D172" s="48"/>
    </row>
    <row r="173" spans="1:6" x14ac:dyDescent="0.2">
      <c r="A173" s="23"/>
      <c r="B173" s="197">
        <v>2018</v>
      </c>
      <c r="C173" s="198"/>
      <c r="D173" s="199"/>
    </row>
    <row r="174" spans="1:6" ht="51" x14ac:dyDescent="0.2">
      <c r="A174" s="23"/>
      <c r="B174" s="32" t="s">
        <v>140</v>
      </c>
      <c r="C174" s="32" t="s">
        <v>141</v>
      </c>
      <c r="D174" s="32" t="s">
        <v>143</v>
      </c>
    </row>
    <row r="175" spans="1:6" x14ac:dyDescent="0.2">
      <c r="A175" s="7" t="s">
        <v>186</v>
      </c>
      <c r="B175" s="123">
        <v>160</v>
      </c>
      <c r="C175" s="144">
        <v>2</v>
      </c>
      <c r="D175" s="123">
        <f t="shared" ref="D175:D199" si="4">SUM(B175:C175)</f>
        <v>162</v>
      </c>
    </row>
    <row r="176" spans="1:6" x14ac:dyDescent="0.2">
      <c r="A176" s="32" t="s">
        <v>100</v>
      </c>
      <c r="B176" s="123">
        <v>321</v>
      </c>
      <c r="C176" s="123">
        <v>17</v>
      </c>
      <c r="D176" s="123">
        <f t="shared" si="4"/>
        <v>338</v>
      </c>
    </row>
    <row r="177" spans="1:4" x14ac:dyDescent="0.2">
      <c r="A177" s="7" t="s">
        <v>138</v>
      </c>
      <c r="B177" s="122">
        <v>371</v>
      </c>
      <c r="C177" s="122">
        <v>29</v>
      </c>
      <c r="D177" s="123">
        <f t="shared" si="4"/>
        <v>400</v>
      </c>
    </row>
    <row r="178" spans="1:4" x14ac:dyDescent="0.2">
      <c r="A178" s="7" t="s">
        <v>101</v>
      </c>
      <c r="B178" s="123">
        <v>486</v>
      </c>
      <c r="C178" s="123">
        <v>24</v>
      </c>
      <c r="D178" s="123">
        <f t="shared" si="4"/>
        <v>510</v>
      </c>
    </row>
    <row r="179" spans="1:4" x14ac:dyDescent="0.2">
      <c r="A179" s="7" t="s">
        <v>102</v>
      </c>
      <c r="B179" s="123">
        <v>732</v>
      </c>
      <c r="C179" s="123">
        <v>61</v>
      </c>
      <c r="D179" s="123">
        <f t="shared" si="4"/>
        <v>793</v>
      </c>
    </row>
    <row r="180" spans="1:4" x14ac:dyDescent="0.2">
      <c r="A180" s="7" t="s">
        <v>103</v>
      </c>
      <c r="B180" s="123">
        <v>1314</v>
      </c>
      <c r="C180" s="123">
        <v>99</v>
      </c>
      <c r="D180" s="123">
        <f t="shared" si="4"/>
        <v>1413</v>
      </c>
    </row>
    <row r="181" spans="1:4" x14ac:dyDescent="0.2">
      <c r="A181" s="7" t="s">
        <v>105</v>
      </c>
      <c r="B181" s="123">
        <v>2606</v>
      </c>
      <c r="C181" s="123">
        <v>180</v>
      </c>
      <c r="D181" s="123">
        <f t="shared" si="4"/>
        <v>2786</v>
      </c>
    </row>
    <row r="182" spans="1:4" x14ac:dyDescent="0.2">
      <c r="A182" s="7" t="s">
        <v>104</v>
      </c>
      <c r="B182" s="123">
        <v>2835</v>
      </c>
      <c r="C182" s="123">
        <v>238</v>
      </c>
      <c r="D182" s="123">
        <f t="shared" si="4"/>
        <v>3073</v>
      </c>
    </row>
    <row r="183" spans="1:4" x14ac:dyDescent="0.2">
      <c r="A183" s="7" t="s">
        <v>185</v>
      </c>
      <c r="B183" s="123">
        <v>4603</v>
      </c>
      <c r="C183" s="123">
        <v>153</v>
      </c>
      <c r="D183" s="123">
        <f t="shared" si="4"/>
        <v>4756</v>
      </c>
    </row>
    <row r="184" spans="1:4" x14ac:dyDescent="0.2">
      <c r="A184" s="37" t="s">
        <v>106</v>
      </c>
      <c r="B184" s="123">
        <v>5342</v>
      </c>
      <c r="C184" s="123">
        <v>458</v>
      </c>
      <c r="D184" s="123">
        <f t="shared" si="4"/>
        <v>5800</v>
      </c>
    </row>
    <row r="185" spans="1:4" x14ac:dyDescent="0.2">
      <c r="A185" s="7" t="s">
        <v>107</v>
      </c>
      <c r="B185" s="123">
        <v>5990</v>
      </c>
      <c r="C185" s="123">
        <v>445</v>
      </c>
      <c r="D185" s="123">
        <f t="shared" si="4"/>
        <v>6435</v>
      </c>
    </row>
    <row r="186" spans="1:4" x14ac:dyDescent="0.2">
      <c r="A186" s="32" t="s">
        <v>108</v>
      </c>
      <c r="B186" s="123">
        <v>6785</v>
      </c>
      <c r="C186" s="123">
        <v>253</v>
      </c>
      <c r="D186" s="123">
        <f t="shared" si="4"/>
        <v>7038</v>
      </c>
    </row>
    <row r="187" spans="1:4" x14ac:dyDescent="0.2">
      <c r="A187" s="7" t="s">
        <v>135</v>
      </c>
      <c r="B187" s="123">
        <v>6878</v>
      </c>
      <c r="C187" s="123">
        <v>326</v>
      </c>
      <c r="D187" s="123">
        <f t="shared" si="4"/>
        <v>7204</v>
      </c>
    </row>
    <row r="188" spans="1:4" x14ac:dyDescent="0.2">
      <c r="A188" s="7" t="s">
        <v>109</v>
      </c>
      <c r="B188" s="123">
        <v>7905</v>
      </c>
      <c r="C188" s="123">
        <v>660</v>
      </c>
      <c r="D188" s="123">
        <f t="shared" si="4"/>
        <v>8565</v>
      </c>
    </row>
    <row r="189" spans="1:4" x14ac:dyDescent="0.2">
      <c r="A189" s="7" t="s">
        <v>110</v>
      </c>
      <c r="B189" s="123">
        <v>8592</v>
      </c>
      <c r="C189" s="123">
        <v>617</v>
      </c>
      <c r="D189" s="123">
        <f t="shared" si="4"/>
        <v>9209</v>
      </c>
    </row>
    <row r="190" spans="1:4" x14ac:dyDescent="0.2">
      <c r="A190" s="7" t="s">
        <v>136</v>
      </c>
      <c r="B190" s="123">
        <v>11780</v>
      </c>
      <c r="C190" s="123">
        <v>753</v>
      </c>
      <c r="D190" s="123">
        <f t="shared" si="4"/>
        <v>12533</v>
      </c>
    </row>
    <row r="191" spans="1:4" x14ac:dyDescent="0.2">
      <c r="A191" s="7" t="s">
        <v>111</v>
      </c>
      <c r="B191" s="123">
        <v>13303</v>
      </c>
      <c r="C191" s="123">
        <v>1699</v>
      </c>
      <c r="D191" s="123">
        <f t="shared" si="4"/>
        <v>15002</v>
      </c>
    </row>
    <row r="192" spans="1:4" x14ac:dyDescent="0.2">
      <c r="A192" s="7" t="s">
        <v>133</v>
      </c>
      <c r="B192" s="123">
        <v>14271</v>
      </c>
      <c r="C192" s="123">
        <v>894</v>
      </c>
      <c r="D192" s="123">
        <f t="shared" si="4"/>
        <v>15165</v>
      </c>
    </row>
    <row r="193" spans="1:4" x14ac:dyDescent="0.2">
      <c r="A193" s="7" t="s">
        <v>134</v>
      </c>
      <c r="B193" s="123">
        <v>21076</v>
      </c>
      <c r="C193" s="123">
        <v>1682</v>
      </c>
      <c r="D193" s="123">
        <f t="shared" si="4"/>
        <v>22758</v>
      </c>
    </row>
    <row r="194" spans="1:4" ht="25.5" x14ac:dyDescent="0.2">
      <c r="A194" s="32" t="s">
        <v>112</v>
      </c>
      <c r="B194" s="123">
        <v>24248</v>
      </c>
      <c r="C194" s="123">
        <v>741</v>
      </c>
      <c r="D194" s="123">
        <f t="shared" si="4"/>
        <v>24989</v>
      </c>
    </row>
    <row r="195" spans="1:4" x14ac:dyDescent="0.2">
      <c r="A195" s="7" t="s">
        <v>113</v>
      </c>
      <c r="B195" s="123">
        <v>46509</v>
      </c>
      <c r="C195" s="123">
        <v>2629</v>
      </c>
      <c r="D195" s="123">
        <f t="shared" si="4"/>
        <v>49138</v>
      </c>
    </row>
    <row r="196" spans="1:4" x14ac:dyDescent="0.2">
      <c r="A196" s="7" t="s">
        <v>132</v>
      </c>
      <c r="B196" s="123">
        <v>53580</v>
      </c>
      <c r="C196" s="123">
        <v>2712</v>
      </c>
      <c r="D196" s="123">
        <f t="shared" si="4"/>
        <v>56292</v>
      </c>
    </row>
    <row r="197" spans="1:4" ht="25.5" x14ac:dyDescent="0.2">
      <c r="A197" s="32" t="s">
        <v>137</v>
      </c>
      <c r="B197" s="123">
        <v>58387</v>
      </c>
      <c r="C197" s="123">
        <v>3440</v>
      </c>
      <c r="D197" s="123">
        <f t="shared" si="4"/>
        <v>61827</v>
      </c>
    </row>
    <row r="198" spans="1:4" x14ac:dyDescent="0.2">
      <c r="A198" s="7" t="s">
        <v>131</v>
      </c>
      <c r="B198" s="123">
        <v>71624</v>
      </c>
      <c r="C198" s="123">
        <v>3816</v>
      </c>
      <c r="D198" s="123">
        <f t="shared" si="4"/>
        <v>75440</v>
      </c>
    </row>
    <row r="199" spans="1:4" ht="25.5" x14ac:dyDescent="0.2">
      <c r="A199" s="32" t="s">
        <v>114</v>
      </c>
      <c r="B199" s="123">
        <v>78830</v>
      </c>
      <c r="C199" s="123">
        <v>4237</v>
      </c>
      <c r="D199" s="123">
        <f t="shared" si="4"/>
        <v>83067</v>
      </c>
    </row>
    <row r="200" spans="1:4" x14ac:dyDescent="0.2">
      <c r="A200" s="143"/>
    </row>
    <row r="201" spans="1:4" x14ac:dyDescent="0.2">
      <c r="A201" s="23"/>
      <c r="B201" s="24"/>
      <c r="C201" s="24"/>
    </row>
    <row r="202" spans="1:4" x14ac:dyDescent="0.2">
      <c r="A202" s="23"/>
      <c r="B202" s="24"/>
      <c r="C202" s="24"/>
    </row>
    <row r="203" spans="1:4" x14ac:dyDescent="0.2">
      <c r="A203" s="186" t="s">
        <v>144</v>
      </c>
      <c r="B203" s="187"/>
      <c r="C203" s="187"/>
      <c r="D203" s="187"/>
    </row>
    <row r="204" spans="1:4" s="52" customFormat="1" x14ac:dyDescent="0.2">
      <c r="A204" s="50"/>
      <c r="B204" s="51"/>
      <c r="C204" s="51"/>
      <c r="D204" s="51"/>
    </row>
    <row r="205" spans="1:4" ht="76.5" x14ac:dyDescent="0.2">
      <c r="A205" s="23"/>
      <c r="B205" s="32" t="s">
        <v>363</v>
      </c>
    </row>
    <row r="206" spans="1:4" ht="25.5" x14ac:dyDescent="0.2">
      <c r="A206" s="32" t="s">
        <v>139</v>
      </c>
      <c r="B206" s="118">
        <v>158</v>
      </c>
    </row>
    <row r="207" spans="1:4" x14ac:dyDescent="0.2">
      <c r="A207" s="32" t="s">
        <v>100</v>
      </c>
      <c r="B207" s="119">
        <v>278</v>
      </c>
    </row>
    <row r="208" spans="1:4" x14ac:dyDescent="0.2">
      <c r="A208" s="42" t="s">
        <v>138</v>
      </c>
      <c r="B208" s="118">
        <v>352</v>
      </c>
    </row>
    <row r="209" spans="1:2" x14ac:dyDescent="0.2">
      <c r="A209" s="41" t="s">
        <v>101</v>
      </c>
      <c r="B209" s="119">
        <v>464</v>
      </c>
    </row>
    <row r="210" spans="1:2" x14ac:dyDescent="0.2">
      <c r="A210" s="42" t="s">
        <v>102</v>
      </c>
      <c r="B210" s="118">
        <v>671</v>
      </c>
    </row>
    <row r="211" spans="1:2" ht="12.75" customHeight="1" x14ac:dyDescent="0.2">
      <c r="A211" s="7" t="s">
        <v>103</v>
      </c>
      <c r="B211" s="119">
        <v>1258</v>
      </c>
    </row>
    <row r="212" spans="1:2" x14ac:dyDescent="0.2">
      <c r="A212" s="7" t="s">
        <v>105</v>
      </c>
      <c r="B212" s="120">
        <v>2166</v>
      </c>
    </row>
    <row r="213" spans="1:2" x14ac:dyDescent="0.2">
      <c r="A213" s="39" t="s">
        <v>104</v>
      </c>
      <c r="B213" s="120">
        <v>2501</v>
      </c>
    </row>
    <row r="214" spans="1:2" x14ac:dyDescent="0.2">
      <c r="A214" s="7" t="s">
        <v>185</v>
      </c>
      <c r="B214" s="120">
        <v>4368</v>
      </c>
    </row>
    <row r="215" spans="1:2" x14ac:dyDescent="0.2">
      <c r="A215" s="41" t="s">
        <v>106</v>
      </c>
      <c r="B215" s="119">
        <v>4883</v>
      </c>
    </row>
    <row r="216" spans="1:2" x14ac:dyDescent="0.2">
      <c r="A216" s="39" t="s">
        <v>135</v>
      </c>
      <c r="B216" s="120">
        <v>4932</v>
      </c>
    </row>
    <row r="217" spans="1:2" x14ac:dyDescent="0.2">
      <c r="A217" s="39" t="s">
        <v>107</v>
      </c>
      <c r="B217" s="119">
        <v>5590</v>
      </c>
    </row>
    <row r="218" spans="1:2" x14ac:dyDescent="0.2">
      <c r="A218" s="39" t="s">
        <v>108</v>
      </c>
      <c r="B218" s="119">
        <v>5973</v>
      </c>
    </row>
    <row r="219" spans="1:2" x14ac:dyDescent="0.2">
      <c r="A219" s="7" t="s">
        <v>110</v>
      </c>
      <c r="B219" s="120">
        <v>7186</v>
      </c>
    </row>
    <row r="220" spans="1:2" x14ac:dyDescent="0.2">
      <c r="A220" s="39" t="s">
        <v>109</v>
      </c>
      <c r="B220" s="119">
        <v>7247</v>
      </c>
    </row>
    <row r="221" spans="1:2" x14ac:dyDescent="0.2">
      <c r="A221" s="39" t="s">
        <v>133</v>
      </c>
      <c r="B221" s="120">
        <v>9251</v>
      </c>
    </row>
    <row r="222" spans="1:2" x14ac:dyDescent="0.2">
      <c r="A222" s="41" t="s">
        <v>136</v>
      </c>
      <c r="B222" s="119">
        <v>9631</v>
      </c>
    </row>
    <row r="223" spans="1:2" x14ac:dyDescent="0.2">
      <c r="A223" s="7" t="s">
        <v>111</v>
      </c>
      <c r="B223" s="118">
        <v>11090</v>
      </c>
    </row>
    <row r="224" spans="1:2" x14ac:dyDescent="0.2">
      <c r="A224" s="39" t="s">
        <v>187</v>
      </c>
      <c r="B224" s="119">
        <v>16236</v>
      </c>
    </row>
    <row r="225" spans="1:4" x14ac:dyDescent="0.2">
      <c r="A225" s="39" t="s">
        <v>112</v>
      </c>
      <c r="B225" s="119">
        <v>22968</v>
      </c>
    </row>
    <row r="226" spans="1:4" x14ac:dyDescent="0.2">
      <c r="A226" s="7" t="s">
        <v>113</v>
      </c>
      <c r="B226" s="119">
        <v>39738</v>
      </c>
      <c r="C226">
        <f>B226/$B$231</f>
        <v>0.11184603087038267</v>
      </c>
    </row>
    <row r="227" spans="1:4" x14ac:dyDescent="0.2">
      <c r="A227" s="39" t="s">
        <v>132</v>
      </c>
      <c r="B227" s="119">
        <v>42581</v>
      </c>
      <c r="C227">
        <f>B227/$B$231</f>
        <v>0.1198478997556939</v>
      </c>
    </row>
    <row r="228" spans="1:4" ht="25.5" x14ac:dyDescent="0.2">
      <c r="A228" s="32" t="s">
        <v>137</v>
      </c>
      <c r="B228" s="119">
        <v>43981</v>
      </c>
      <c r="C228">
        <f>B228/$B$231</f>
        <v>0.12378832059263929</v>
      </c>
    </row>
    <row r="229" spans="1:4" x14ac:dyDescent="0.2">
      <c r="A229" s="39" t="s">
        <v>131</v>
      </c>
      <c r="B229" s="119">
        <v>45435</v>
      </c>
      <c r="C229">
        <f>B229/$B$231</f>
        <v>0.12788072909043829</v>
      </c>
    </row>
    <row r="230" spans="1:4" ht="25.5" x14ac:dyDescent="0.2">
      <c r="A230" s="32" t="s">
        <v>114</v>
      </c>
      <c r="B230" s="120">
        <v>66354</v>
      </c>
      <c r="C230">
        <f>B230/$B$231</f>
        <v>0.18675906015333865</v>
      </c>
    </row>
    <row r="231" spans="1:4" x14ac:dyDescent="0.2">
      <c r="A231" s="161"/>
      <c r="B231" s="162">
        <f>SUM(B206:B230)</f>
        <v>355292</v>
      </c>
    </row>
    <row r="232" spans="1:4" x14ac:dyDescent="0.2">
      <c r="A232" s="186" t="s">
        <v>144</v>
      </c>
      <c r="B232" s="187"/>
      <c r="C232" s="187"/>
      <c r="D232" s="187"/>
    </row>
    <row r="233" spans="1:4" x14ac:dyDescent="0.2">
      <c r="A233" s="50"/>
      <c r="B233" s="51"/>
      <c r="C233" s="51"/>
      <c r="D233" s="51"/>
    </row>
    <row r="234" spans="1:4" ht="76.5" x14ac:dyDescent="0.2">
      <c r="A234" s="23"/>
      <c r="B234" s="32" t="s">
        <v>364</v>
      </c>
    </row>
    <row r="235" spans="1:4" x14ac:dyDescent="0.2">
      <c r="A235" s="42" t="s">
        <v>138</v>
      </c>
      <c r="B235" s="120">
        <v>261</v>
      </c>
    </row>
    <row r="236" spans="1:4" x14ac:dyDescent="0.2">
      <c r="A236" s="32" t="s">
        <v>100</v>
      </c>
      <c r="B236" s="120">
        <v>348</v>
      </c>
    </row>
    <row r="237" spans="1:4" ht="25.5" x14ac:dyDescent="0.2">
      <c r="A237" s="32" t="s">
        <v>139</v>
      </c>
      <c r="B237" s="120">
        <v>429</v>
      </c>
    </row>
    <row r="238" spans="1:4" x14ac:dyDescent="0.2">
      <c r="A238" s="41" t="s">
        <v>101</v>
      </c>
      <c r="B238" s="120">
        <v>676</v>
      </c>
    </row>
    <row r="239" spans="1:4" x14ac:dyDescent="0.2">
      <c r="A239" s="42" t="s">
        <v>102</v>
      </c>
      <c r="B239" s="120">
        <v>727</v>
      </c>
    </row>
    <row r="240" spans="1:4" x14ac:dyDescent="0.2">
      <c r="A240" s="7" t="s">
        <v>103</v>
      </c>
      <c r="B240" s="120">
        <v>1292</v>
      </c>
    </row>
    <row r="241" spans="1:3" x14ac:dyDescent="0.2">
      <c r="A241" s="39" t="s">
        <v>104</v>
      </c>
      <c r="B241" s="120">
        <v>1925</v>
      </c>
    </row>
    <row r="242" spans="1:3" x14ac:dyDescent="0.2">
      <c r="A242" s="7" t="s">
        <v>105</v>
      </c>
      <c r="B242" s="120">
        <v>2185</v>
      </c>
    </row>
    <row r="243" spans="1:3" x14ac:dyDescent="0.2">
      <c r="A243" s="41" t="s">
        <v>106</v>
      </c>
      <c r="B243" s="120">
        <v>3691</v>
      </c>
    </row>
    <row r="244" spans="1:3" x14ac:dyDescent="0.2">
      <c r="A244" s="39" t="s">
        <v>107</v>
      </c>
      <c r="B244" s="120">
        <v>4377</v>
      </c>
    </row>
    <row r="245" spans="1:3" x14ac:dyDescent="0.2">
      <c r="A245" s="7" t="s">
        <v>185</v>
      </c>
      <c r="B245" s="120">
        <v>4495</v>
      </c>
    </row>
    <row r="246" spans="1:3" ht="25.5" x14ac:dyDescent="0.2">
      <c r="A246" s="163" t="s">
        <v>109</v>
      </c>
      <c r="B246" s="120">
        <v>5331</v>
      </c>
    </row>
    <row r="247" spans="1:3" x14ac:dyDescent="0.2">
      <c r="A247" s="39" t="s">
        <v>108</v>
      </c>
      <c r="B247" s="120">
        <v>5423</v>
      </c>
    </row>
    <row r="248" spans="1:3" x14ac:dyDescent="0.2">
      <c r="A248" s="39" t="s">
        <v>135</v>
      </c>
      <c r="B248" s="120">
        <v>6358</v>
      </c>
    </row>
    <row r="249" spans="1:3" x14ac:dyDescent="0.2">
      <c r="A249" s="7" t="s">
        <v>110</v>
      </c>
      <c r="B249" s="120">
        <v>8359</v>
      </c>
    </row>
    <row r="250" spans="1:3" x14ac:dyDescent="0.2">
      <c r="A250" s="41" t="s">
        <v>136</v>
      </c>
      <c r="B250" s="120">
        <v>10967</v>
      </c>
    </row>
    <row r="251" spans="1:3" x14ac:dyDescent="0.2">
      <c r="A251" s="39" t="s">
        <v>133</v>
      </c>
      <c r="B251" s="120">
        <v>14074</v>
      </c>
    </row>
    <row r="252" spans="1:3" x14ac:dyDescent="0.2">
      <c r="A252" s="7" t="s">
        <v>111</v>
      </c>
      <c r="B252" s="120">
        <v>14953</v>
      </c>
    </row>
    <row r="253" spans="1:3" x14ac:dyDescent="0.2">
      <c r="A253" s="39" t="s">
        <v>187</v>
      </c>
      <c r="B253" s="120">
        <v>18179</v>
      </c>
    </row>
    <row r="254" spans="1:3" ht="25.5" x14ac:dyDescent="0.2">
      <c r="A254" s="163" t="s">
        <v>112</v>
      </c>
      <c r="B254" s="120">
        <v>18892</v>
      </c>
    </row>
    <row r="255" spans="1:3" x14ac:dyDescent="0.2">
      <c r="A255" s="7" t="s">
        <v>113</v>
      </c>
      <c r="B255" s="120">
        <v>45874</v>
      </c>
      <c r="C255">
        <f>B255/$B$261</f>
        <v>0.11451008584387348</v>
      </c>
    </row>
    <row r="256" spans="1:3" ht="25.5" x14ac:dyDescent="0.2">
      <c r="A256" s="32" t="s">
        <v>137</v>
      </c>
      <c r="B256" s="120">
        <v>48965</v>
      </c>
      <c r="C256">
        <f>B256/$B$261</f>
        <v>0.12222580009036198</v>
      </c>
    </row>
    <row r="257" spans="1:3" x14ac:dyDescent="0.2">
      <c r="A257" s="39" t="s">
        <v>132</v>
      </c>
      <c r="B257" s="120">
        <v>52633</v>
      </c>
      <c r="C257">
        <f>B257/$B$261</f>
        <v>0.13138181427868931</v>
      </c>
    </row>
    <row r="258" spans="1:3" x14ac:dyDescent="0.2">
      <c r="A258" s="39" t="s">
        <v>131</v>
      </c>
      <c r="B258" s="120">
        <v>61178</v>
      </c>
      <c r="C258">
        <f>B258/$B$261</f>
        <v>0.15271173282810507</v>
      </c>
    </row>
    <row r="259" spans="1:3" ht="25.5" x14ac:dyDescent="0.2">
      <c r="A259" s="32" t="s">
        <v>114</v>
      </c>
      <c r="B259" s="120">
        <v>69019</v>
      </c>
      <c r="C259">
        <f>B259/$B$261</f>
        <v>0.17228433567725299</v>
      </c>
    </row>
    <row r="260" spans="1:3" x14ac:dyDescent="0.2">
      <c r="A260" s="161"/>
      <c r="B260" s="162"/>
    </row>
    <row r="261" spans="1:3" x14ac:dyDescent="0.2">
      <c r="A261" s="161"/>
      <c r="B261" s="162">
        <f>SUM(B235:B259)</f>
        <v>400611</v>
      </c>
    </row>
    <row r="262" spans="1:3" x14ac:dyDescent="0.2">
      <c r="A262" s="161"/>
      <c r="B262" s="162"/>
    </row>
    <row r="263" spans="1:3" x14ac:dyDescent="0.2">
      <c r="A263" s="161"/>
      <c r="B263" s="162"/>
    </row>
    <row r="264" spans="1:3" x14ac:dyDescent="0.2">
      <c r="A264" s="161"/>
      <c r="B264" s="162"/>
    </row>
    <row r="265" spans="1:3" x14ac:dyDescent="0.2">
      <c r="A265" s="161"/>
      <c r="B265" s="162"/>
    </row>
    <row r="266" spans="1:3" x14ac:dyDescent="0.2">
      <c r="A266" s="161"/>
      <c r="B266" s="162"/>
    </row>
    <row r="267" spans="1:3" x14ac:dyDescent="0.2">
      <c r="A267" s="161"/>
      <c r="B267" s="162"/>
    </row>
    <row r="268" spans="1:3" x14ac:dyDescent="0.2">
      <c r="A268" s="161"/>
      <c r="B268" s="162"/>
    </row>
    <row r="269" spans="1:3" x14ac:dyDescent="0.2">
      <c r="A269" s="161"/>
      <c r="B269" s="162"/>
    </row>
    <row r="270" spans="1:3" x14ac:dyDescent="0.2">
      <c r="A270" s="161"/>
      <c r="B270" s="162"/>
    </row>
    <row r="271" spans="1:3" x14ac:dyDescent="0.2">
      <c r="A271" s="161"/>
      <c r="B271" s="162"/>
    </row>
    <row r="272" spans="1:3" x14ac:dyDescent="0.2">
      <c r="A272" s="161"/>
      <c r="B272" s="162"/>
    </row>
    <row r="273" spans="1:13" x14ac:dyDescent="0.2">
      <c r="A273" s="161"/>
      <c r="B273" s="162"/>
    </row>
    <row r="274" spans="1:13" x14ac:dyDescent="0.2">
      <c r="A274" s="161"/>
      <c r="B274" s="162"/>
    </row>
    <row r="275" spans="1:13" x14ac:dyDescent="0.2">
      <c r="B275" s="137"/>
    </row>
    <row r="277" spans="1:13" x14ac:dyDescent="0.2">
      <c r="A277" s="23"/>
      <c r="B277" s="24"/>
      <c r="C277" s="24"/>
    </row>
    <row r="278" spans="1:13" x14ac:dyDescent="0.2">
      <c r="A278" s="186" t="s">
        <v>153</v>
      </c>
      <c r="B278" s="187"/>
      <c r="C278" s="187"/>
      <c r="D278" s="187"/>
    </row>
    <row r="279" spans="1:13" x14ac:dyDescent="0.2">
      <c r="A279" s="50"/>
      <c r="B279" s="48"/>
      <c r="C279" s="48"/>
      <c r="D279" s="48"/>
    </row>
    <row r="280" spans="1:13" x14ac:dyDescent="0.2">
      <c r="B280" s="7">
        <v>2008</v>
      </c>
      <c r="C280" s="7">
        <v>2018</v>
      </c>
      <c r="D280" s="9" t="s">
        <v>365</v>
      </c>
      <c r="E280" s="9" t="s">
        <v>366</v>
      </c>
    </row>
    <row r="281" spans="1:13" x14ac:dyDescent="0.2">
      <c r="A281" s="9" t="s">
        <v>155</v>
      </c>
      <c r="B281" s="49">
        <v>6.1614604020155291E-2</v>
      </c>
      <c r="C281" s="175">
        <v>8.1350551136160951E-2</v>
      </c>
      <c r="D281" s="121">
        <v>31646</v>
      </c>
      <c r="E281" s="121">
        <v>36488</v>
      </c>
      <c r="F281" s="174">
        <f>D281/$D$289</f>
        <v>6.1614604020155291E-2</v>
      </c>
      <c r="G281" s="174">
        <f>E281/$E$289</f>
        <v>8.1350551136160951E-2</v>
      </c>
    </row>
    <row r="282" spans="1:13" x14ac:dyDescent="0.2">
      <c r="A282" s="9" t="s">
        <v>156</v>
      </c>
      <c r="B282" s="49">
        <v>3.9568779545649246E-2</v>
      </c>
      <c r="C282" s="49">
        <v>3.5618735062248066E-2</v>
      </c>
      <c r="D282" s="121">
        <v>20323</v>
      </c>
      <c r="E282" s="121">
        <v>15976</v>
      </c>
      <c r="F282" s="174">
        <f t="shared" ref="F282:F289" si="5">D282/$D$289</f>
        <v>3.9568779545649246E-2</v>
      </c>
      <c r="G282" s="174">
        <f t="shared" ref="G282:G289" si="6">E282/$E$289</f>
        <v>3.5618735062248066E-2</v>
      </c>
    </row>
    <row r="283" spans="1:13" x14ac:dyDescent="0.2">
      <c r="A283" s="9" t="s">
        <v>147</v>
      </c>
      <c r="B283" s="49">
        <v>6.2233748432669017E-2</v>
      </c>
      <c r="C283" s="49">
        <v>7.3594067705918031E-2</v>
      </c>
      <c r="D283" s="121">
        <v>31964</v>
      </c>
      <c r="E283" s="121">
        <v>33009</v>
      </c>
      <c r="F283" s="174">
        <f t="shared" si="5"/>
        <v>6.2233748432669017E-2</v>
      </c>
      <c r="G283" s="174">
        <f t="shared" si="6"/>
        <v>7.3594067705918031E-2</v>
      </c>
    </row>
    <row r="284" spans="1:13" x14ac:dyDescent="0.2">
      <c r="A284" s="9" t="s">
        <v>148</v>
      </c>
      <c r="B284" s="49">
        <v>4.8281582206023223E-2</v>
      </c>
      <c r="C284" s="49">
        <v>4.7921200014268896E-2</v>
      </c>
      <c r="D284" s="121">
        <v>24798</v>
      </c>
      <c r="E284" s="121">
        <v>21494</v>
      </c>
      <c r="F284" s="174">
        <f t="shared" si="5"/>
        <v>4.8281582206023223E-2</v>
      </c>
      <c r="G284" s="174">
        <f t="shared" si="6"/>
        <v>4.7921200014268896E-2</v>
      </c>
    </row>
    <row r="285" spans="1:13" x14ac:dyDescent="0.2">
      <c r="A285" s="9" t="s">
        <v>149</v>
      </c>
      <c r="B285" s="49">
        <v>0.16568343418767476</v>
      </c>
      <c r="C285" s="49">
        <v>0.13935807797952413</v>
      </c>
      <c r="D285" s="121">
        <v>85097</v>
      </c>
      <c r="E285" s="121">
        <v>62506</v>
      </c>
      <c r="F285" s="174">
        <f t="shared" si="5"/>
        <v>0.16568343418767476</v>
      </c>
      <c r="G285" s="174">
        <f t="shared" si="6"/>
        <v>0.13935807797952413</v>
      </c>
    </row>
    <row r="286" spans="1:13" x14ac:dyDescent="0.2">
      <c r="A286" s="9" t="s">
        <v>150</v>
      </c>
      <c r="B286" s="49">
        <v>0.25050621870205525</v>
      </c>
      <c r="C286" s="49">
        <v>0.21401562444262121</v>
      </c>
      <c r="D286" s="121">
        <v>128663</v>
      </c>
      <c r="E286" s="121">
        <v>95992</v>
      </c>
      <c r="F286" s="174">
        <f t="shared" si="5"/>
        <v>0.25050621870205525</v>
      </c>
      <c r="G286" s="174">
        <f t="shared" si="6"/>
        <v>0.21401562444262121</v>
      </c>
    </row>
    <row r="287" spans="1:13" x14ac:dyDescent="0.2">
      <c r="A287" s="9" t="s">
        <v>151</v>
      </c>
      <c r="B287" s="49">
        <v>0.25946239573841734</v>
      </c>
      <c r="C287" s="49">
        <v>0.26337040273962831</v>
      </c>
      <c r="D287" s="121">
        <v>133263</v>
      </c>
      <c r="E287" s="121">
        <v>118129</v>
      </c>
      <c r="F287" s="174">
        <f t="shared" si="5"/>
        <v>0.25946239573841734</v>
      </c>
      <c r="G287" s="174">
        <f t="shared" si="6"/>
        <v>0.26337040273962831</v>
      </c>
    </row>
    <row r="288" spans="1:13" s="26" customFormat="1" ht="14.25" x14ac:dyDescent="0.2">
      <c r="A288" s="40" t="s">
        <v>152</v>
      </c>
      <c r="B288" s="49">
        <v>0.11264923716735591</v>
      </c>
      <c r="C288" s="49">
        <v>0.14477134091963043</v>
      </c>
      <c r="D288" s="124">
        <v>57858</v>
      </c>
      <c r="E288" s="124">
        <v>64934</v>
      </c>
      <c r="F288" s="174">
        <f t="shared" si="5"/>
        <v>0.11264923716735591</v>
      </c>
      <c r="G288" s="174">
        <f t="shared" si="6"/>
        <v>0.14477134091963043</v>
      </c>
      <c r="H288"/>
      <c r="I288"/>
      <c r="J288"/>
      <c r="K288"/>
      <c r="L288"/>
      <c r="M288"/>
    </row>
    <row r="289" spans="1:13" s="26" customFormat="1" ht="14.25" x14ac:dyDescent="0.2">
      <c r="B289" s="72">
        <f>SUM(B281:B288)</f>
        <v>1</v>
      </c>
      <c r="C289" s="72">
        <f>SUM(C281:C288)</f>
        <v>1</v>
      </c>
      <c r="D289" s="125">
        <f>SUM(D281:D288)</f>
        <v>513612</v>
      </c>
      <c r="E289" s="125">
        <f>SUM(E281:E288)</f>
        <v>448528</v>
      </c>
      <c r="F289">
        <f t="shared" si="5"/>
        <v>1</v>
      </c>
      <c r="G289">
        <f t="shared" si="6"/>
        <v>1</v>
      </c>
      <c r="H289"/>
      <c r="I289"/>
      <c r="J289"/>
      <c r="K289"/>
      <c r="L289"/>
      <c r="M289"/>
    </row>
    <row r="290" spans="1:13" s="26" customFormat="1" ht="14.25" x14ac:dyDescent="0.2">
      <c r="C290" s="25"/>
      <c r="G290"/>
      <c r="H290"/>
      <c r="I290"/>
      <c r="J290"/>
      <c r="K290"/>
      <c r="L290"/>
      <c r="M290"/>
    </row>
    <row r="291" spans="1:13" s="26" customFormat="1" ht="14.25" x14ac:dyDescent="0.2">
      <c r="C291" s="25"/>
      <c r="G291"/>
      <c r="H291"/>
      <c r="I291"/>
      <c r="J291"/>
      <c r="K291"/>
      <c r="L291"/>
      <c r="M291"/>
    </row>
    <row r="292" spans="1:13" s="26" customFormat="1" ht="14.25" x14ac:dyDescent="0.2">
      <c r="A292" s="186" t="s">
        <v>154</v>
      </c>
      <c r="B292" s="187"/>
      <c r="C292" s="187"/>
      <c r="D292" s="187"/>
      <c r="E292" s="187"/>
      <c r="F292" s="187"/>
      <c r="G292"/>
      <c r="H292"/>
      <c r="I292"/>
      <c r="J292"/>
      <c r="K292"/>
      <c r="L292"/>
      <c r="M292"/>
    </row>
    <row r="293" spans="1:13" s="26" customFormat="1" ht="14.25" x14ac:dyDescent="0.2">
      <c r="A293" s="50"/>
      <c r="B293" s="48"/>
      <c r="C293" s="48"/>
      <c r="D293" s="48"/>
      <c r="E293" s="48"/>
      <c r="F293" s="48"/>
      <c r="G293"/>
      <c r="H293"/>
      <c r="I293"/>
      <c r="J293"/>
      <c r="K293"/>
      <c r="L293"/>
      <c r="M293"/>
    </row>
    <row r="294" spans="1:13" x14ac:dyDescent="0.2">
      <c r="B294" s="7">
        <v>2008</v>
      </c>
      <c r="C294" s="7">
        <v>2018</v>
      </c>
      <c r="D294" s="9" t="s">
        <v>365</v>
      </c>
      <c r="E294" s="9" t="s">
        <v>366</v>
      </c>
    </row>
    <row r="295" spans="1:13" x14ac:dyDescent="0.2">
      <c r="A295" s="9" t="s">
        <v>145</v>
      </c>
      <c r="B295" s="49">
        <v>7.1596308885013657E-2</v>
      </c>
      <c r="C295" s="49">
        <v>9.5968949483804869E-2</v>
      </c>
      <c r="D295" s="9">
        <v>29848</v>
      </c>
      <c r="E295" s="9">
        <v>34097</v>
      </c>
      <c r="F295">
        <f>D295/$D$303</f>
        <v>7.1596308885013657E-2</v>
      </c>
      <c r="G295">
        <f>E295/$E$303</f>
        <v>9.5968949483804869E-2</v>
      </c>
    </row>
    <row r="296" spans="1:13" x14ac:dyDescent="0.2">
      <c r="A296" s="9" t="s">
        <v>146</v>
      </c>
      <c r="B296" s="49">
        <v>4.4368698922745163E-2</v>
      </c>
      <c r="C296" s="49">
        <v>3.9972754804498835E-2</v>
      </c>
      <c r="D296" s="9">
        <v>18497</v>
      </c>
      <c r="E296" s="9">
        <v>14202</v>
      </c>
      <c r="F296">
        <f t="shared" ref="F296:F303" si="7">D296/$D$303</f>
        <v>4.4368698922745163E-2</v>
      </c>
      <c r="G296">
        <f t="shared" ref="G296:G303" si="8">E296/$E$303</f>
        <v>3.9972754804498835E-2</v>
      </c>
    </row>
    <row r="297" spans="1:13" x14ac:dyDescent="0.2">
      <c r="A297" s="9" t="s">
        <v>147</v>
      </c>
      <c r="B297" s="49">
        <v>6.5908998232160287E-2</v>
      </c>
      <c r="C297" s="49">
        <v>7.8645170732805691E-2</v>
      </c>
      <c r="D297" s="9">
        <v>27477</v>
      </c>
      <c r="E297" s="9">
        <v>27942</v>
      </c>
      <c r="F297">
        <f t="shared" si="7"/>
        <v>6.5908998232160287E-2</v>
      </c>
      <c r="G297">
        <f t="shared" si="8"/>
        <v>7.8645170732805691E-2</v>
      </c>
    </row>
    <row r="298" spans="1:13" x14ac:dyDescent="0.2">
      <c r="A298" s="9" t="s">
        <v>148</v>
      </c>
      <c r="B298" s="49">
        <v>5.1557593914985378E-2</v>
      </c>
      <c r="C298" s="49">
        <v>5.1180437499296356E-2</v>
      </c>
      <c r="D298" s="9">
        <v>21494</v>
      </c>
      <c r="E298" s="9">
        <v>18184</v>
      </c>
      <c r="F298">
        <f t="shared" si="7"/>
        <v>5.1557593914985378E-2</v>
      </c>
      <c r="G298">
        <f t="shared" si="8"/>
        <v>5.1180437499296356E-2</v>
      </c>
    </row>
    <row r="299" spans="1:13" x14ac:dyDescent="0.2">
      <c r="A299" s="9" t="s">
        <v>149</v>
      </c>
      <c r="B299" s="49">
        <v>0.17451960095276245</v>
      </c>
      <c r="C299" s="49">
        <v>0.14718879119147069</v>
      </c>
      <c r="D299" s="9">
        <v>72756</v>
      </c>
      <c r="E299" s="9">
        <v>52295</v>
      </c>
      <c r="F299">
        <f t="shared" si="7"/>
        <v>0.17451960095276245</v>
      </c>
      <c r="G299">
        <f t="shared" si="8"/>
        <v>0.14718879119147069</v>
      </c>
    </row>
    <row r="300" spans="1:13" x14ac:dyDescent="0.2">
      <c r="A300" s="9" t="s">
        <v>150</v>
      </c>
      <c r="B300" s="49">
        <v>0.23622128459820627</v>
      </c>
      <c r="C300" s="49">
        <v>0.20058993729101696</v>
      </c>
      <c r="D300" s="9">
        <v>98479</v>
      </c>
      <c r="E300" s="9">
        <v>71268</v>
      </c>
      <c r="F300">
        <f t="shared" si="7"/>
        <v>0.23622128459820627</v>
      </c>
      <c r="G300">
        <f t="shared" si="8"/>
        <v>0.20058993729101696</v>
      </c>
    </row>
    <row r="301" spans="1:13" x14ac:dyDescent="0.2">
      <c r="A301" s="9" t="s">
        <v>151</v>
      </c>
      <c r="B301" s="49">
        <v>0.24377478153866819</v>
      </c>
      <c r="C301" s="49">
        <v>0.24156749940893688</v>
      </c>
      <c r="D301" s="9">
        <v>101628</v>
      </c>
      <c r="E301" s="9">
        <v>85827</v>
      </c>
      <c r="F301">
        <f t="shared" si="7"/>
        <v>0.24377478153866819</v>
      </c>
      <c r="G301">
        <f t="shared" si="8"/>
        <v>0.24156749940893688</v>
      </c>
    </row>
    <row r="302" spans="1:13" x14ac:dyDescent="0.2">
      <c r="A302" s="40" t="s">
        <v>152</v>
      </c>
      <c r="B302" s="49">
        <v>0.11205273295545859</v>
      </c>
      <c r="C302" s="49">
        <v>0.14488645958816973</v>
      </c>
      <c r="D302" s="40">
        <v>46714</v>
      </c>
      <c r="E302" s="40">
        <v>51477</v>
      </c>
      <c r="F302">
        <f t="shared" si="7"/>
        <v>0.11205273295545859</v>
      </c>
      <c r="G302">
        <f t="shared" si="8"/>
        <v>0.14488645958816973</v>
      </c>
    </row>
    <row r="303" spans="1:13" x14ac:dyDescent="0.2">
      <c r="B303" s="72">
        <f>SUM(B295:B302)</f>
        <v>0.99999999999999989</v>
      </c>
      <c r="C303" s="72">
        <f>SUM(C295:C302)</f>
        <v>0.99999999999999989</v>
      </c>
      <c r="D303" s="38">
        <f>SUM(D295:D302)</f>
        <v>416893</v>
      </c>
      <c r="E303" s="38">
        <f>SUM(E295:E302)</f>
        <v>355292</v>
      </c>
      <c r="F303">
        <f t="shared" si="7"/>
        <v>1</v>
      </c>
      <c r="G303">
        <f t="shared" si="8"/>
        <v>1</v>
      </c>
    </row>
    <row r="304" spans="1:13" x14ac:dyDescent="0.2">
      <c r="B304" s="38"/>
      <c r="C304" s="38"/>
      <c r="D304" s="38"/>
      <c r="E304" s="38"/>
    </row>
    <row r="305" spans="1:6" x14ac:dyDescent="0.2">
      <c r="B305" s="38"/>
      <c r="C305" s="38"/>
      <c r="D305" s="38"/>
      <c r="E305" s="38"/>
    </row>
    <row r="306" spans="1:6" x14ac:dyDescent="0.2">
      <c r="A306" s="186" t="s">
        <v>157</v>
      </c>
      <c r="B306" s="187"/>
      <c r="C306" s="187"/>
      <c r="D306" s="187"/>
      <c r="E306" s="187"/>
      <c r="F306" s="187"/>
    </row>
    <row r="307" spans="1:6" x14ac:dyDescent="0.2">
      <c r="A307" t="s">
        <v>160</v>
      </c>
      <c r="B307" s="38"/>
      <c r="C307" s="38"/>
      <c r="D307" s="38"/>
      <c r="E307" s="38"/>
    </row>
    <row r="308" spans="1:6" x14ac:dyDescent="0.2">
      <c r="B308" s="33">
        <v>2008</v>
      </c>
      <c r="C308" s="33">
        <v>2018</v>
      </c>
      <c r="D308" s="38"/>
      <c r="E308" s="38"/>
    </row>
    <row r="309" spans="1:6" x14ac:dyDescent="0.2">
      <c r="A309" s="9" t="s">
        <v>115</v>
      </c>
      <c r="B309" s="9">
        <v>18.5</v>
      </c>
      <c r="C309" s="9">
        <v>17.600000000000001</v>
      </c>
      <c r="D309" s="38"/>
      <c r="E309" s="38"/>
    </row>
    <row r="310" spans="1:6" x14ac:dyDescent="0.2">
      <c r="A310" s="9" t="s">
        <v>158</v>
      </c>
      <c r="B310" s="9">
        <v>5.3</v>
      </c>
      <c r="C310" s="9">
        <v>3.5</v>
      </c>
    </row>
    <row r="311" spans="1:6" x14ac:dyDescent="0.2">
      <c r="A311" s="40" t="s">
        <v>0</v>
      </c>
      <c r="B311" s="9">
        <v>40.299999999999997</v>
      </c>
      <c r="C311" s="9">
        <v>43.8</v>
      </c>
    </row>
    <row r="312" spans="1:6" x14ac:dyDescent="0.2">
      <c r="A312" s="43" t="s">
        <v>159</v>
      </c>
      <c r="B312" s="9">
        <v>108.1</v>
      </c>
      <c r="C312" s="9">
        <v>122.2</v>
      </c>
    </row>
    <row r="313" spans="1:6" x14ac:dyDescent="0.2">
      <c r="A313" s="43" t="s">
        <v>116</v>
      </c>
      <c r="B313" s="9">
        <v>70.099999999999994</v>
      </c>
      <c r="C313" s="9">
        <v>77.900000000000006</v>
      </c>
    </row>
    <row r="314" spans="1:6" x14ac:dyDescent="0.2">
      <c r="A314" s="53"/>
      <c r="B314" s="24"/>
      <c r="C314" s="24"/>
    </row>
    <row r="315" spans="1:6" x14ac:dyDescent="0.2">
      <c r="A315" s="53"/>
      <c r="B315" s="24"/>
      <c r="C315" s="24"/>
    </row>
    <row r="316" spans="1:6" x14ac:dyDescent="0.2">
      <c r="A316" s="53"/>
      <c r="B316" s="24"/>
      <c r="C316" s="24"/>
    </row>
    <row r="317" spans="1:6" x14ac:dyDescent="0.2">
      <c r="A317" s="186" t="s">
        <v>367</v>
      </c>
      <c r="B317" s="187"/>
      <c r="C317" s="187"/>
      <c r="D317" s="187"/>
      <c r="E317" s="187"/>
      <c r="F317" s="187"/>
    </row>
    <row r="318" spans="1:6" x14ac:dyDescent="0.2">
      <c r="A318" t="s">
        <v>160</v>
      </c>
      <c r="B318" s="38"/>
      <c r="C318" s="38"/>
      <c r="D318" s="38"/>
      <c r="E318" s="38"/>
    </row>
    <row r="319" spans="1:6" x14ac:dyDescent="0.2">
      <c r="B319" s="7" t="s">
        <v>115</v>
      </c>
      <c r="C319" s="7" t="s">
        <v>158</v>
      </c>
      <c r="D319" s="39" t="s">
        <v>0</v>
      </c>
      <c r="E319" s="41" t="s">
        <v>159</v>
      </c>
      <c r="F319" s="41" t="s">
        <v>116</v>
      </c>
    </row>
    <row r="320" spans="1:6" x14ac:dyDescent="0.2">
      <c r="A320" s="9" t="s">
        <v>161</v>
      </c>
      <c r="B320" s="40">
        <v>1.4</v>
      </c>
      <c r="C320" s="40">
        <v>0.5</v>
      </c>
      <c r="D320" s="40">
        <v>3.6</v>
      </c>
      <c r="E320" s="40">
        <v>26.1</v>
      </c>
      <c r="F320" s="9">
        <v>10</v>
      </c>
    </row>
    <row r="321" spans="1:6" x14ac:dyDescent="0.2">
      <c r="A321" s="9" t="s">
        <v>162</v>
      </c>
      <c r="B321" s="9">
        <v>7.2</v>
      </c>
      <c r="C321" s="9">
        <v>3.6</v>
      </c>
      <c r="D321" s="9">
        <v>14.5</v>
      </c>
      <c r="E321" s="9">
        <v>53.7</v>
      </c>
      <c r="F321" s="9">
        <v>29.5</v>
      </c>
    </row>
    <row r="322" spans="1:6" x14ac:dyDescent="0.2">
      <c r="A322" s="9" t="s">
        <v>163</v>
      </c>
      <c r="B322" s="40">
        <v>0.8</v>
      </c>
      <c r="C322" s="40">
        <v>0.2</v>
      </c>
      <c r="D322" s="9">
        <v>2.6</v>
      </c>
      <c r="E322" s="9">
        <v>25.6</v>
      </c>
      <c r="F322" s="9">
        <v>9.1</v>
      </c>
    </row>
    <row r="323" spans="1:6" x14ac:dyDescent="0.2">
      <c r="A323" s="9" t="s">
        <v>34</v>
      </c>
      <c r="B323" s="40">
        <v>33.6</v>
      </c>
      <c r="C323" s="40">
        <v>16.2</v>
      </c>
      <c r="D323" s="9">
        <v>69</v>
      </c>
      <c r="E323" s="9">
        <v>172.3</v>
      </c>
      <c r="F323" s="9">
        <v>117.1</v>
      </c>
    </row>
    <row r="324" spans="1:6" x14ac:dyDescent="0.2">
      <c r="A324" s="9" t="s">
        <v>35</v>
      </c>
      <c r="B324" s="9">
        <v>5</v>
      </c>
      <c r="C324" s="9">
        <v>1.7</v>
      </c>
      <c r="D324" s="9">
        <v>12</v>
      </c>
      <c r="E324" s="9">
        <v>45.7</v>
      </c>
      <c r="F324" s="9">
        <v>24.5</v>
      </c>
    </row>
    <row r="325" spans="1:6" x14ac:dyDescent="0.2">
      <c r="A325" s="43" t="s">
        <v>124</v>
      </c>
      <c r="B325" s="9">
        <v>0</v>
      </c>
      <c r="C325" s="9">
        <v>0</v>
      </c>
      <c r="D325" s="9">
        <v>0</v>
      </c>
      <c r="E325" s="9">
        <v>7.7</v>
      </c>
      <c r="F325" s="9">
        <v>0</v>
      </c>
    </row>
    <row r="326" spans="1:6" x14ac:dyDescent="0.2">
      <c r="A326" s="43" t="s">
        <v>164</v>
      </c>
      <c r="B326" s="9">
        <v>1.6</v>
      </c>
      <c r="C326" s="9">
        <v>0.1</v>
      </c>
      <c r="D326" s="9">
        <v>9.6999999999999993</v>
      </c>
      <c r="E326" s="9">
        <v>71.3</v>
      </c>
      <c r="F326" s="9">
        <v>33.299999999999997</v>
      </c>
    </row>
    <row r="327" spans="1:6" x14ac:dyDescent="0.2">
      <c r="A327" s="43" t="s">
        <v>165</v>
      </c>
      <c r="B327" s="9">
        <v>35.5</v>
      </c>
      <c r="C327" s="9">
        <v>24</v>
      </c>
      <c r="D327" s="9">
        <v>50.7</v>
      </c>
      <c r="E327" s="9">
        <v>97.9</v>
      </c>
      <c r="F327" s="9">
        <v>71.400000000000006</v>
      </c>
    </row>
    <row r="328" spans="1:6" x14ac:dyDescent="0.2">
      <c r="A328" s="43" t="s">
        <v>166</v>
      </c>
      <c r="B328" s="9">
        <v>36.200000000000003</v>
      </c>
      <c r="C328" s="9">
        <v>19.899999999999999</v>
      </c>
      <c r="D328" s="9">
        <v>60.3</v>
      </c>
      <c r="E328" s="9">
        <v>127.6</v>
      </c>
      <c r="F328" s="9">
        <v>91</v>
      </c>
    </row>
    <row r="329" spans="1:6" x14ac:dyDescent="0.2">
      <c r="A329" s="43" t="s">
        <v>167</v>
      </c>
      <c r="B329" s="9">
        <v>41.4</v>
      </c>
      <c r="C329" s="9">
        <v>27.3</v>
      </c>
      <c r="D329" s="9">
        <v>59.4</v>
      </c>
      <c r="E329" s="9">
        <v>117.4</v>
      </c>
      <c r="F329" s="9">
        <v>84.4</v>
      </c>
    </row>
    <row r="330" spans="1:6" x14ac:dyDescent="0.2">
      <c r="A330" s="43" t="s">
        <v>168</v>
      </c>
      <c r="B330" s="9">
        <v>19.2</v>
      </c>
      <c r="C330" s="9">
        <v>8.3000000000000007</v>
      </c>
      <c r="D330" s="9">
        <v>37.5</v>
      </c>
      <c r="E330" s="9">
        <v>108</v>
      </c>
      <c r="F330" s="9">
        <v>66</v>
      </c>
    </row>
    <row r="331" spans="1:6" x14ac:dyDescent="0.2">
      <c r="A331" s="43" t="s">
        <v>169</v>
      </c>
      <c r="B331" s="9">
        <v>21.6</v>
      </c>
      <c r="C331" s="9">
        <v>6.5</v>
      </c>
      <c r="D331" s="9">
        <v>40.4</v>
      </c>
      <c r="E331" s="9">
        <v>96.8</v>
      </c>
      <c r="F331" s="9">
        <v>65</v>
      </c>
    </row>
    <row r="332" spans="1:6" x14ac:dyDescent="0.2">
      <c r="A332" s="43" t="s">
        <v>170</v>
      </c>
      <c r="B332" s="9">
        <v>5.0999999999999996</v>
      </c>
      <c r="C332" s="9">
        <v>0</v>
      </c>
      <c r="D332" s="9">
        <v>15</v>
      </c>
      <c r="E332" s="9">
        <v>52.4</v>
      </c>
      <c r="F332" s="9">
        <v>28.9</v>
      </c>
    </row>
    <row r="333" spans="1:6" x14ac:dyDescent="0.2">
      <c r="A333" s="43" t="s">
        <v>171</v>
      </c>
      <c r="B333" s="9">
        <v>0</v>
      </c>
      <c r="C333" s="9">
        <v>0</v>
      </c>
      <c r="D333" s="9">
        <v>0</v>
      </c>
      <c r="E333" s="9">
        <v>53.7</v>
      </c>
      <c r="F333" s="9">
        <v>17.7</v>
      </c>
    </row>
    <row r="334" spans="1:6" x14ac:dyDescent="0.2">
      <c r="A334" s="43" t="s">
        <v>172</v>
      </c>
      <c r="B334" s="9">
        <v>2.1</v>
      </c>
      <c r="C334" s="9">
        <v>0</v>
      </c>
      <c r="D334" s="9">
        <v>16.8</v>
      </c>
      <c r="E334" s="9">
        <v>66.400000000000006</v>
      </c>
      <c r="F334" s="9">
        <v>40.6</v>
      </c>
    </row>
    <row r="335" spans="1:6" x14ac:dyDescent="0.2">
      <c r="A335" s="43" t="s">
        <v>173</v>
      </c>
      <c r="B335" s="9">
        <v>0</v>
      </c>
      <c r="C335" s="9">
        <v>0</v>
      </c>
      <c r="D335" s="9">
        <v>0</v>
      </c>
      <c r="E335" s="9">
        <v>9.6999999999999993</v>
      </c>
      <c r="F335" s="9">
        <v>1.1000000000000001</v>
      </c>
    </row>
    <row r="336" spans="1:6" ht="25.5" x14ac:dyDescent="0.2">
      <c r="A336" s="54" t="s">
        <v>174</v>
      </c>
      <c r="B336" s="9">
        <v>0</v>
      </c>
      <c r="C336" s="9">
        <v>0</v>
      </c>
      <c r="D336" s="9">
        <v>0.7</v>
      </c>
      <c r="E336" s="9">
        <v>21.6</v>
      </c>
      <c r="F336" s="9">
        <v>8.4</v>
      </c>
    </row>
    <row r="337" spans="1:6" x14ac:dyDescent="0.2">
      <c r="A337" s="43" t="s">
        <v>125</v>
      </c>
      <c r="B337" s="9">
        <v>0</v>
      </c>
      <c r="C337" s="9">
        <v>0</v>
      </c>
      <c r="D337" s="9">
        <v>0</v>
      </c>
      <c r="E337" s="9">
        <v>0.2</v>
      </c>
      <c r="F337" s="9">
        <v>0</v>
      </c>
    </row>
    <row r="338" spans="1:6" x14ac:dyDescent="0.2">
      <c r="A338" s="43" t="s">
        <v>175</v>
      </c>
      <c r="B338" s="9">
        <v>34.6</v>
      </c>
      <c r="C338" s="9">
        <v>17.399999999999999</v>
      </c>
      <c r="D338" s="9">
        <v>62.1</v>
      </c>
      <c r="E338" s="9">
        <v>144.4</v>
      </c>
      <c r="F338" s="9">
        <v>99.7</v>
      </c>
    </row>
    <row r="339" spans="1:6" x14ac:dyDescent="0.2">
      <c r="A339" s="53"/>
      <c r="B339" s="24"/>
      <c r="C339" s="24"/>
      <c r="D339" s="24"/>
      <c r="E339" s="24"/>
      <c r="F339" s="24"/>
    </row>
    <row r="340" spans="1:6" x14ac:dyDescent="0.2">
      <c r="A340" s="53"/>
      <c r="B340" s="24"/>
      <c r="C340" s="24"/>
      <c r="D340" s="24"/>
      <c r="E340" s="24"/>
      <c r="F340" s="24"/>
    </row>
    <row r="341" spans="1:6" x14ac:dyDescent="0.2">
      <c r="A341" s="186" t="s">
        <v>368</v>
      </c>
      <c r="B341" s="187"/>
      <c r="C341" s="187"/>
      <c r="D341" s="187"/>
      <c r="E341" s="187"/>
      <c r="F341" s="187"/>
    </row>
    <row r="342" spans="1:6" x14ac:dyDescent="0.2">
      <c r="A342" t="s">
        <v>160</v>
      </c>
      <c r="B342" s="38"/>
      <c r="C342" s="38"/>
      <c r="D342" s="38"/>
      <c r="E342" s="38"/>
    </row>
    <row r="343" spans="1:6" x14ac:dyDescent="0.2">
      <c r="B343" s="7" t="s">
        <v>115</v>
      </c>
      <c r="C343" s="7" t="s">
        <v>158</v>
      </c>
      <c r="D343" s="39" t="s">
        <v>0</v>
      </c>
      <c r="E343" s="41" t="s">
        <v>159</v>
      </c>
      <c r="F343" s="41" t="s">
        <v>116</v>
      </c>
    </row>
    <row r="344" spans="1:6" x14ac:dyDescent="0.2">
      <c r="A344" s="9" t="s">
        <v>161</v>
      </c>
      <c r="B344" s="40">
        <v>1.5</v>
      </c>
      <c r="C344" s="40">
        <v>0.5</v>
      </c>
      <c r="D344" s="40">
        <v>4.8</v>
      </c>
      <c r="E344" s="40">
        <v>43.6</v>
      </c>
      <c r="F344" s="9">
        <v>16.8</v>
      </c>
    </row>
    <row r="345" spans="1:6" x14ac:dyDescent="0.2">
      <c r="A345" s="9" t="s">
        <v>162</v>
      </c>
      <c r="B345" s="9">
        <v>8.3000000000000007</v>
      </c>
      <c r="C345" s="9">
        <v>4.7</v>
      </c>
      <c r="D345" s="9">
        <v>15.4</v>
      </c>
      <c r="E345" s="9">
        <v>49.5</v>
      </c>
      <c r="F345" s="9">
        <v>28.5</v>
      </c>
    </row>
    <row r="346" spans="1:6" x14ac:dyDescent="0.2">
      <c r="A346" s="9" t="s">
        <v>163</v>
      </c>
      <c r="B346" s="40">
        <v>1.4</v>
      </c>
      <c r="C346" s="40">
        <v>0.4</v>
      </c>
      <c r="D346" s="9">
        <v>4.3</v>
      </c>
      <c r="E346" s="9">
        <v>29.9</v>
      </c>
      <c r="F346" s="9">
        <v>13</v>
      </c>
    </row>
    <row r="347" spans="1:6" x14ac:dyDescent="0.2">
      <c r="A347" s="9" t="s">
        <v>34</v>
      </c>
      <c r="B347" s="40">
        <v>35.4</v>
      </c>
      <c r="C347" s="40">
        <v>17.399999999999999</v>
      </c>
      <c r="D347" s="9">
        <v>68.5</v>
      </c>
      <c r="E347" s="9">
        <v>157.5</v>
      </c>
      <c r="F347" s="9">
        <v>109.9</v>
      </c>
    </row>
    <row r="348" spans="1:6" x14ac:dyDescent="0.2">
      <c r="A348" s="9" t="s">
        <v>35</v>
      </c>
      <c r="B348" s="9">
        <v>6.1</v>
      </c>
      <c r="C348" s="9">
        <v>2.2999999999999998</v>
      </c>
      <c r="D348" s="9">
        <v>13.3</v>
      </c>
      <c r="E348" s="9">
        <v>43.7</v>
      </c>
      <c r="F348" s="9">
        <v>25.1</v>
      </c>
    </row>
    <row r="349" spans="1:6" x14ac:dyDescent="0.2">
      <c r="A349" s="43" t="s">
        <v>124</v>
      </c>
      <c r="B349" s="9">
        <v>0</v>
      </c>
      <c r="C349" s="9">
        <v>0</v>
      </c>
      <c r="D349" s="9">
        <v>0</v>
      </c>
      <c r="E349" s="9">
        <v>42.6</v>
      </c>
      <c r="F349" s="9">
        <v>13.6</v>
      </c>
    </row>
    <row r="350" spans="1:6" x14ac:dyDescent="0.2">
      <c r="A350" s="43" t="s">
        <v>164</v>
      </c>
      <c r="B350" s="9">
        <v>2.5</v>
      </c>
      <c r="C350" s="9">
        <v>0.3</v>
      </c>
      <c r="D350" s="9">
        <v>12.9</v>
      </c>
      <c r="E350" s="9">
        <v>62.2</v>
      </c>
      <c r="F350" s="9">
        <v>34.1</v>
      </c>
    </row>
    <row r="351" spans="1:6" x14ac:dyDescent="0.2">
      <c r="A351" s="43" t="s">
        <v>165</v>
      </c>
      <c r="B351" s="9">
        <v>30.9</v>
      </c>
      <c r="C351" s="9">
        <v>20.9</v>
      </c>
      <c r="D351" s="9">
        <v>44.4</v>
      </c>
      <c r="E351" s="9">
        <v>83.9</v>
      </c>
      <c r="F351" s="9">
        <v>62.1</v>
      </c>
    </row>
    <row r="352" spans="1:6" x14ac:dyDescent="0.2">
      <c r="A352" s="43" t="s">
        <v>166</v>
      </c>
      <c r="B352" s="9">
        <v>30.6</v>
      </c>
      <c r="C352" s="9">
        <v>17.5</v>
      </c>
      <c r="D352" s="9">
        <v>52.6</v>
      </c>
      <c r="E352" s="9">
        <v>112.5</v>
      </c>
      <c r="F352" s="9">
        <v>80.599999999999994</v>
      </c>
    </row>
    <row r="353" spans="1:6" x14ac:dyDescent="0.2">
      <c r="A353" s="43" t="s">
        <v>167</v>
      </c>
      <c r="B353" s="9">
        <v>35.700000000000003</v>
      </c>
      <c r="C353" s="9">
        <v>23.4</v>
      </c>
      <c r="D353" s="9">
        <v>52.4</v>
      </c>
      <c r="E353" s="9">
        <v>102.6</v>
      </c>
      <c r="F353" s="9">
        <v>74.900000000000006</v>
      </c>
    </row>
    <row r="354" spans="1:6" x14ac:dyDescent="0.2">
      <c r="A354" s="43" t="s">
        <v>168</v>
      </c>
      <c r="B354" s="9">
        <v>19.100000000000001</v>
      </c>
      <c r="C354" s="9">
        <v>9.3000000000000007</v>
      </c>
      <c r="D354" s="9">
        <v>36.1</v>
      </c>
      <c r="E354" s="9">
        <v>102.5</v>
      </c>
      <c r="F354" s="9">
        <v>62.7</v>
      </c>
    </row>
    <row r="355" spans="1:6" x14ac:dyDescent="0.2">
      <c r="A355" s="43" t="s">
        <v>169</v>
      </c>
      <c r="B355" s="9">
        <v>20</v>
      </c>
      <c r="C355" s="9">
        <v>6.3</v>
      </c>
      <c r="D355" s="9">
        <v>34.6</v>
      </c>
      <c r="E355" s="9">
        <v>77.099999999999994</v>
      </c>
      <c r="F355" s="9">
        <v>53.9</v>
      </c>
    </row>
    <row r="356" spans="1:6" x14ac:dyDescent="0.2">
      <c r="A356" s="43" t="s">
        <v>170</v>
      </c>
      <c r="B356" s="9">
        <v>6.4</v>
      </c>
      <c r="C356" s="9">
        <v>0</v>
      </c>
      <c r="D356" s="9">
        <v>16.100000000000001</v>
      </c>
      <c r="E356" s="9">
        <v>49.5</v>
      </c>
      <c r="F356" s="9">
        <v>28.5</v>
      </c>
    </row>
    <row r="357" spans="1:6" x14ac:dyDescent="0.2">
      <c r="A357" s="43" t="s">
        <v>171</v>
      </c>
      <c r="B357" s="9">
        <v>0</v>
      </c>
      <c r="C357" s="9">
        <v>0</v>
      </c>
      <c r="D357" s="9">
        <v>7.8</v>
      </c>
      <c r="E357" s="9">
        <v>67</v>
      </c>
      <c r="F357" s="9">
        <v>30.2</v>
      </c>
    </row>
    <row r="358" spans="1:6" x14ac:dyDescent="0.2">
      <c r="A358" s="43" t="s">
        <v>172</v>
      </c>
      <c r="B358" s="9">
        <v>2.2999999999999998</v>
      </c>
      <c r="C358" s="9">
        <v>0</v>
      </c>
      <c r="D358" s="9">
        <v>15.5</v>
      </c>
      <c r="E358" s="9">
        <v>57</v>
      </c>
      <c r="F358" s="9">
        <v>35.4</v>
      </c>
    </row>
    <row r="359" spans="1:6" x14ac:dyDescent="0.2">
      <c r="A359" s="43" t="s">
        <v>173</v>
      </c>
      <c r="B359" s="9">
        <v>0</v>
      </c>
      <c r="C359" s="9">
        <v>0</v>
      </c>
      <c r="D359" s="9">
        <v>0</v>
      </c>
      <c r="E359" s="9">
        <v>16.2</v>
      </c>
      <c r="F359" s="9">
        <v>3</v>
      </c>
    </row>
    <row r="360" spans="1:6" ht="25.5" x14ac:dyDescent="0.2">
      <c r="A360" s="54" t="s">
        <v>174</v>
      </c>
      <c r="B360" s="9">
        <v>0</v>
      </c>
      <c r="C360" s="9">
        <v>0</v>
      </c>
      <c r="D360" s="9">
        <v>0</v>
      </c>
      <c r="E360" s="9">
        <v>23.2</v>
      </c>
      <c r="F360" s="9">
        <v>8.9</v>
      </c>
    </row>
    <row r="361" spans="1:6" x14ac:dyDescent="0.2">
      <c r="A361" s="43" t="s">
        <v>125</v>
      </c>
      <c r="B361" s="9">
        <v>0</v>
      </c>
      <c r="C361" s="9">
        <v>0</v>
      </c>
      <c r="D361" s="9">
        <v>0</v>
      </c>
      <c r="E361" s="9">
        <v>2.7</v>
      </c>
      <c r="F361" s="9">
        <v>0</v>
      </c>
    </row>
    <row r="362" spans="1:6" x14ac:dyDescent="0.2">
      <c r="A362" s="43" t="s">
        <v>175</v>
      </c>
      <c r="B362" s="9">
        <v>30.5</v>
      </c>
      <c r="C362" s="9">
        <v>16.3</v>
      </c>
      <c r="D362" s="9">
        <v>54.7</v>
      </c>
      <c r="E362" s="9">
        <v>124.7</v>
      </c>
      <c r="F362" s="9">
        <v>87.2</v>
      </c>
    </row>
    <row r="363" spans="1:6" x14ac:dyDescent="0.2">
      <c r="A363" s="53"/>
      <c r="B363" s="24"/>
      <c r="C363" s="24"/>
      <c r="D363" s="24"/>
      <c r="E363" s="24"/>
      <c r="F363" s="24"/>
    </row>
    <row r="364" spans="1:6" x14ac:dyDescent="0.2">
      <c r="A364" s="53"/>
      <c r="B364" s="24"/>
      <c r="C364" s="24"/>
      <c r="D364" s="24"/>
      <c r="E364" s="24"/>
      <c r="F364" s="24"/>
    </row>
    <row r="365" spans="1:6" x14ac:dyDescent="0.2">
      <c r="A365" s="53"/>
      <c r="B365" s="24"/>
      <c r="C365" s="24"/>
      <c r="D365" s="24"/>
      <c r="E365" s="24"/>
      <c r="F365" s="24"/>
    </row>
    <row r="366" spans="1:6" x14ac:dyDescent="0.2">
      <c r="A366" s="53"/>
      <c r="B366" s="24"/>
      <c r="C366" s="24"/>
      <c r="D366" s="24"/>
      <c r="E366" s="24"/>
      <c r="F366" s="24"/>
    </row>
    <row r="367" spans="1:6" x14ac:dyDescent="0.2">
      <c r="A367" s="53"/>
      <c r="B367" s="24"/>
      <c r="C367" s="24"/>
      <c r="D367" s="24"/>
      <c r="E367" s="24"/>
      <c r="F367" s="24"/>
    </row>
    <row r="368" spans="1:6" x14ac:dyDescent="0.2">
      <c r="A368" s="53"/>
      <c r="B368" s="24"/>
      <c r="C368" s="24"/>
      <c r="D368" s="24"/>
      <c r="E368" s="24"/>
      <c r="F368" s="24"/>
    </row>
    <row r="369" spans="1:8" x14ac:dyDescent="0.2">
      <c r="A369" s="53"/>
      <c r="B369" s="24"/>
      <c r="C369" s="24"/>
      <c r="D369" s="24"/>
      <c r="E369" s="24"/>
      <c r="F369" s="24"/>
    </row>
    <row r="370" spans="1:8" x14ac:dyDescent="0.2">
      <c r="A370" s="53"/>
      <c r="B370" s="24"/>
      <c r="C370" s="24"/>
      <c r="D370" s="24"/>
      <c r="E370" s="24"/>
      <c r="F370" s="24"/>
    </row>
    <row r="371" spans="1:8" x14ac:dyDescent="0.2">
      <c r="A371" s="53"/>
      <c r="B371" s="24"/>
      <c r="C371" s="24"/>
      <c r="D371" s="24"/>
      <c r="E371" s="24"/>
      <c r="F371" s="24"/>
    </row>
    <row r="372" spans="1:8" x14ac:dyDescent="0.2">
      <c r="A372" s="53"/>
      <c r="B372" s="24"/>
      <c r="C372" s="24"/>
      <c r="D372" s="24"/>
      <c r="E372" s="24"/>
      <c r="F372" s="24"/>
    </row>
    <row r="373" spans="1:8" x14ac:dyDescent="0.2">
      <c r="A373" s="53"/>
      <c r="B373" s="24"/>
      <c r="C373" s="24"/>
      <c r="D373" s="24"/>
      <c r="E373" s="24"/>
      <c r="F373" s="24"/>
    </row>
    <row r="374" spans="1:8" x14ac:dyDescent="0.2">
      <c r="A374" s="53"/>
      <c r="B374" s="24"/>
      <c r="C374" s="24"/>
      <c r="D374" s="24"/>
      <c r="E374" s="24"/>
      <c r="F374" s="24"/>
    </row>
    <row r="375" spans="1:8" x14ac:dyDescent="0.2">
      <c r="A375" s="53"/>
      <c r="B375" s="24"/>
      <c r="C375" s="24"/>
      <c r="D375" s="24"/>
      <c r="E375" s="24"/>
      <c r="F375" s="24"/>
    </row>
    <row r="376" spans="1:8" x14ac:dyDescent="0.2">
      <c r="A376" s="53"/>
      <c r="B376" s="24"/>
      <c r="C376" s="24"/>
      <c r="D376" s="24"/>
      <c r="E376" s="24"/>
      <c r="F376" s="24"/>
    </row>
    <row r="377" spans="1:8" x14ac:dyDescent="0.2">
      <c r="A377" s="53"/>
      <c r="B377" s="24"/>
      <c r="C377" s="24"/>
      <c r="D377" s="24"/>
      <c r="E377" s="24"/>
      <c r="F377" s="24"/>
    </row>
    <row r="378" spans="1:8" x14ac:dyDescent="0.2">
      <c r="A378" s="53"/>
      <c r="B378" s="24"/>
      <c r="C378" s="24"/>
      <c r="D378" s="24"/>
      <c r="E378" s="24"/>
      <c r="F378" s="24"/>
    </row>
    <row r="379" spans="1:8" x14ac:dyDescent="0.2">
      <c r="A379" s="53"/>
      <c r="B379" s="24"/>
      <c r="C379" s="24"/>
      <c r="D379" s="24"/>
      <c r="E379" s="24"/>
      <c r="F379" s="24"/>
    </row>
    <row r="380" spans="1:8" x14ac:dyDescent="0.2">
      <c r="A380" s="53"/>
      <c r="B380" s="24"/>
      <c r="C380" s="24"/>
      <c r="D380" s="24"/>
      <c r="E380" s="24"/>
      <c r="F380" s="24"/>
    </row>
    <row r="381" spans="1:8" x14ac:dyDescent="0.2">
      <c r="A381" s="53"/>
      <c r="B381" s="24"/>
      <c r="C381" s="24"/>
      <c r="D381" s="24"/>
      <c r="E381" s="24"/>
      <c r="F381" s="24"/>
    </row>
    <row r="382" spans="1:8" x14ac:dyDescent="0.2">
      <c r="A382" s="53"/>
      <c r="B382" s="24"/>
      <c r="C382" s="24"/>
      <c r="D382" s="24"/>
      <c r="E382" s="24"/>
      <c r="F382" s="24"/>
    </row>
    <row r="383" spans="1:8" x14ac:dyDescent="0.2">
      <c r="A383" s="186" t="s">
        <v>371</v>
      </c>
      <c r="B383" s="187"/>
      <c r="C383" s="187"/>
      <c r="D383" s="187"/>
      <c r="E383" s="187"/>
      <c r="F383" s="187"/>
      <c r="G383" s="187"/>
      <c r="H383" s="187"/>
    </row>
    <row r="384" spans="1:8" ht="25.5" x14ac:dyDescent="0.2">
      <c r="A384" s="53"/>
      <c r="B384" s="24">
        <v>2008</v>
      </c>
      <c r="C384" s="55" t="s">
        <v>370</v>
      </c>
      <c r="D384" s="24"/>
      <c r="E384" s="24"/>
      <c r="F384" s="24">
        <v>2018</v>
      </c>
      <c r="G384" s="55" t="s">
        <v>369</v>
      </c>
    </row>
    <row r="385" spans="1:10" x14ac:dyDescent="0.2">
      <c r="A385" s="53" t="s">
        <v>176</v>
      </c>
      <c r="B385" s="57">
        <v>0.52037031628749164</v>
      </c>
      <c r="C385" s="24">
        <v>267270</v>
      </c>
      <c r="D385" s="73">
        <f>C385/C389</f>
        <v>0.52037031628749164</v>
      </c>
      <c r="E385" s="53" t="s">
        <v>176</v>
      </c>
      <c r="F385" s="57">
        <f>G385/$G$389</f>
        <v>0.41651134377340993</v>
      </c>
      <c r="G385">
        <v>186817</v>
      </c>
      <c r="H385" s="58">
        <f>G385/G389</f>
        <v>0.41651134377340993</v>
      </c>
    </row>
    <row r="386" spans="1:10" x14ac:dyDescent="0.2">
      <c r="A386" s="53" t="s">
        <v>177</v>
      </c>
      <c r="B386" s="57">
        <v>0.17805749442675933</v>
      </c>
      <c r="C386" s="24">
        <v>91453</v>
      </c>
      <c r="D386" s="73">
        <f>C386/C389</f>
        <v>0.17805749442675933</v>
      </c>
      <c r="E386" s="53" t="s">
        <v>177</v>
      </c>
      <c r="F386" s="57">
        <f>G386/$G$389</f>
        <v>0.21243935718617343</v>
      </c>
      <c r="G386">
        <v>95285</v>
      </c>
      <c r="H386" s="58">
        <f>G386/G389</f>
        <v>0.21243935718617343</v>
      </c>
    </row>
    <row r="387" spans="1:10" x14ac:dyDescent="0.2">
      <c r="A387" s="53" t="s">
        <v>178</v>
      </c>
      <c r="B387" s="60">
        <v>0.17733905746522199</v>
      </c>
      <c r="C387" s="24">
        <v>91084</v>
      </c>
      <c r="D387" s="73">
        <f>C387/C389</f>
        <v>0.17733905746522199</v>
      </c>
      <c r="E387" s="53" t="s">
        <v>178</v>
      </c>
      <c r="F387" s="57">
        <f>G387/$G$389</f>
        <v>0.18711429386794134</v>
      </c>
      <c r="G387">
        <v>83926</v>
      </c>
      <c r="H387" s="58">
        <f>G387/G389</f>
        <v>0.18711429386794134</v>
      </c>
    </row>
    <row r="388" spans="1:10" x14ac:dyDescent="0.2">
      <c r="A388" s="53" t="s">
        <v>179</v>
      </c>
      <c r="B388" s="60">
        <v>0.12423313182052705</v>
      </c>
      <c r="C388" s="56">
        <v>63808</v>
      </c>
      <c r="D388" s="73">
        <f>C388/C389</f>
        <v>0.12423313182052705</v>
      </c>
      <c r="E388" s="53" t="s">
        <v>179</v>
      </c>
      <c r="F388" s="57">
        <f>G388/$G$389</f>
        <v>0.1839350051724753</v>
      </c>
      <c r="G388">
        <v>82500</v>
      </c>
      <c r="H388" s="58">
        <f>G388/G389</f>
        <v>0.1839350051724753</v>
      </c>
    </row>
    <row r="389" spans="1:10" x14ac:dyDescent="0.2">
      <c r="A389" s="53"/>
      <c r="B389" s="56"/>
      <c r="C389" s="56">
        <f>SUM(C385:C388)</f>
        <v>513615</v>
      </c>
      <c r="D389" s="18"/>
      <c r="E389" s="24"/>
      <c r="F389" s="56"/>
      <c r="G389" s="56">
        <f>SUM(G385:G388)</f>
        <v>448528</v>
      </c>
      <c r="H389" s="58"/>
    </row>
    <row r="390" spans="1:10" x14ac:dyDescent="0.2">
      <c r="A390" s="53"/>
      <c r="B390" s="24"/>
      <c r="C390" s="24"/>
      <c r="D390" s="24"/>
      <c r="E390" s="24"/>
      <c r="F390" s="24"/>
    </row>
    <row r="391" spans="1:10" x14ac:dyDescent="0.2">
      <c r="A391" s="53"/>
      <c r="B391" s="24"/>
      <c r="C391" s="24"/>
      <c r="D391" s="24"/>
      <c r="E391" s="24"/>
      <c r="F391" s="24"/>
    </row>
    <row r="392" spans="1:10" x14ac:dyDescent="0.2">
      <c r="A392" s="53"/>
      <c r="B392" s="24"/>
      <c r="C392" s="24"/>
      <c r="D392" s="24"/>
      <c r="E392" s="24"/>
      <c r="F392" s="24"/>
    </row>
    <row r="393" spans="1:10" x14ac:dyDescent="0.2">
      <c r="A393" s="186" t="s">
        <v>372</v>
      </c>
      <c r="B393" s="187"/>
      <c r="C393" s="187"/>
      <c r="D393" s="187"/>
      <c r="E393" s="187"/>
      <c r="F393" s="187"/>
      <c r="G393" s="187"/>
      <c r="H393" s="187"/>
      <c r="I393" s="187"/>
    </row>
    <row r="394" spans="1:10" ht="25.5" x14ac:dyDescent="0.2">
      <c r="A394" s="53"/>
      <c r="B394" s="24">
        <v>2008</v>
      </c>
      <c r="C394" s="55" t="s">
        <v>370</v>
      </c>
      <c r="D394" s="24"/>
      <c r="E394" s="24"/>
      <c r="F394" s="24">
        <v>2018</v>
      </c>
      <c r="G394" s="55" t="s">
        <v>369</v>
      </c>
    </row>
    <row r="395" spans="1:10" x14ac:dyDescent="0.2">
      <c r="A395" s="53" t="s">
        <v>176</v>
      </c>
      <c r="B395" s="57">
        <v>0.64108296373409968</v>
      </c>
      <c r="C395" s="24">
        <v>267263</v>
      </c>
      <c r="D395" s="73">
        <f>C395/C399</f>
        <v>0.64108296373409968</v>
      </c>
      <c r="E395" s="53" t="s">
        <v>176</v>
      </c>
      <c r="F395" s="57">
        <v>0.5258041273093681</v>
      </c>
      <c r="G395">
        <v>186814</v>
      </c>
      <c r="H395" s="59">
        <f>G395/G399</f>
        <v>0.5258041273093681</v>
      </c>
      <c r="J395" s="185">
        <f>(G395-C395)/G395</f>
        <v>-0.43063689016883105</v>
      </c>
    </row>
    <row r="396" spans="1:10" x14ac:dyDescent="0.2">
      <c r="A396" s="53" t="s">
        <v>177</v>
      </c>
      <c r="B396" s="57">
        <v>9.1579853823403126E-2</v>
      </c>
      <c r="C396" s="24">
        <v>38179</v>
      </c>
      <c r="D396" s="73">
        <f>C396/C399</f>
        <v>9.1579853823403126E-2</v>
      </c>
      <c r="E396" s="53" t="s">
        <v>177</v>
      </c>
      <c r="F396" s="57">
        <v>0.11752586604820824</v>
      </c>
      <c r="G396">
        <v>41756</v>
      </c>
      <c r="H396" s="59">
        <f>G396/G399</f>
        <v>0.11752586604820824</v>
      </c>
    </row>
    <row r="397" spans="1:10" x14ac:dyDescent="0.2">
      <c r="A397" s="53" t="s">
        <v>178</v>
      </c>
      <c r="B397" s="60">
        <v>0.15675005337100886</v>
      </c>
      <c r="C397" s="24">
        <v>65348</v>
      </c>
      <c r="D397" s="73">
        <f>C397/C399</f>
        <v>0.15675005337100886</v>
      </c>
      <c r="E397" s="53" t="s">
        <v>178</v>
      </c>
      <c r="F397" s="60">
        <v>0.18123402722267881</v>
      </c>
      <c r="G397">
        <v>64391</v>
      </c>
      <c r="H397" s="59">
        <f>G397/G399</f>
        <v>0.18123402722267881</v>
      </c>
    </row>
    <row r="398" spans="1:10" x14ac:dyDescent="0.2">
      <c r="A398" s="53" t="s">
        <v>179</v>
      </c>
      <c r="B398" s="60">
        <v>0.110587129071488</v>
      </c>
      <c r="C398" s="56">
        <v>46103</v>
      </c>
      <c r="D398" s="73">
        <f>C398/C399</f>
        <v>0.11058712907148836</v>
      </c>
      <c r="E398" s="53" t="s">
        <v>179</v>
      </c>
      <c r="F398" s="60">
        <v>0.1754359794197449</v>
      </c>
      <c r="G398">
        <v>62331</v>
      </c>
      <c r="H398" s="59">
        <f>G398/G399</f>
        <v>0.1754359794197449</v>
      </c>
    </row>
    <row r="399" spans="1:10" x14ac:dyDescent="0.2">
      <c r="A399" s="53"/>
      <c r="B399" s="60">
        <f>SUM(B395:B398)</f>
        <v>0.99999999999999978</v>
      </c>
      <c r="C399" s="56">
        <f>SUM(C395:C398)</f>
        <v>416893</v>
      </c>
      <c r="D399" s="18"/>
      <c r="E399" s="24"/>
      <c r="F399" s="60">
        <f>SUM(F395:F398)</f>
        <v>1</v>
      </c>
      <c r="G399" s="56">
        <f>SUM(G395:G398)</f>
        <v>355292</v>
      </c>
      <c r="H399" s="59"/>
    </row>
    <row r="400" spans="1:10" x14ac:dyDescent="0.2">
      <c r="A400" s="53"/>
      <c r="B400" s="56"/>
      <c r="C400" s="56"/>
      <c r="D400" s="18"/>
      <c r="E400" s="24"/>
      <c r="F400" s="56"/>
      <c r="H400" s="59"/>
    </row>
    <row r="401" spans="1:14" x14ac:dyDescent="0.2">
      <c r="A401" s="53"/>
      <c r="B401" s="56"/>
      <c r="C401" s="56"/>
      <c r="D401" s="18"/>
      <c r="E401" s="24"/>
      <c r="F401" s="56"/>
      <c r="H401" s="59"/>
    </row>
    <row r="402" spans="1:14" x14ac:dyDescent="0.2">
      <c r="A402" s="53"/>
      <c r="B402" s="56"/>
      <c r="C402" s="56"/>
      <c r="D402" s="18"/>
      <c r="E402" s="24"/>
      <c r="F402" s="56"/>
      <c r="H402" s="59"/>
    </row>
    <row r="403" spans="1:14" x14ac:dyDescent="0.2">
      <c r="A403" s="186" t="s">
        <v>361</v>
      </c>
      <c r="B403" s="187"/>
      <c r="C403" s="187"/>
      <c r="D403" s="187"/>
      <c r="E403" s="187"/>
      <c r="F403" s="187"/>
      <c r="G403" s="187"/>
      <c r="H403" s="187"/>
    </row>
    <row r="404" spans="1:14" x14ac:dyDescent="0.2">
      <c r="A404" s="145"/>
      <c r="B404" s="146"/>
      <c r="C404" s="146"/>
      <c r="D404" s="146"/>
      <c r="E404" s="146"/>
      <c r="F404" s="146"/>
      <c r="G404" s="146"/>
      <c r="H404" s="146"/>
    </row>
    <row r="405" spans="1:14" x14ac:dyDescent="0.2">
      <c r="B405" s="61">
        <v>2008</v>
      </c>
      <c r="C405" s="62">
        <v>2009</v>
      </c>
      <c r="D405" s="62">
        <v>2010</v>
      </c>
      <c r="E405" s="62">
        <v>2011</v>
      </c>
      <c r="F405" s="62">
        <v>2012</v>
      </c>
      <c r="G405" s="62">
        <v>2013</v>
      </c>
      <c r="H405" s="62">
        <v>2014</v>
      </c>
      <c r="I405" s="62">
        <v>2015</v>
      </c>
      <c r="J405" s="62">
        <v>2016</v>
      </c>
      <c r="K405" s="62">
        <v>2017</v>
      </c>
      <c r="L405" s="7">
        <v>2018</v>
      </c>
      <c r="N405" s="126"/>
    </row>
    <row r="406" spans="1:14" ht="25.5" x14ac:dyDescent="0.2">
      <c r="A406" s="63" t="s">
        <v>341</v>
      </c>
      <c r="B406" s="10">
        <v>148989</v>
      </c>
      <c r="C406" s="10">
        <v>138749</v>
      </c>
      <c r="D406" s="10">
        <v>126451</v>
      </c>
      <c r="E406" s="10">
        <v>118686</v>
      </c>
      <c r="F406" s="10">
        <v>112942</v>
      </c>
      <c r="G406" s="13">
        <v>106392</v>
      </c>
      <c r="H406" s="13">
        <v>102329</v>
      </c>
      <c r="I406" s="13">
        <v>100821</v>
      </c>
      <c r="J406" s="9">
        <v>92628</v>
      </c>
      <c r="K406" s="13">
        <v>80502</v>
      </c>
      <c r="L406" s="13">
        <v>93446</v>
      </c>
    </row>
    <row r="407" spans="1:14" x14ac:dyDescent="0.2">
      <c r="A407" s="63" t="s">
        <v>181</v>
      </c>
      <c r="B407" s="10">
        <v>364626</v>
      </c>
      <c r="C407" s="10">
        <v>366357</v>
      </c>
      <c r="D407" s="10">
        <v>369903</v>
      </c>
      <c r="E407" s="10">
        <v>370532</v>
      </c>
      <c r="F407" s="10">
        <v>370973</v>
      </c>
      <c r="G407" s="13">
        <v>372300</v>
      </c>
      <c r="H407" s="13">
        <v>371533</v>
      </c>
      <c r="I407" s="13">
        <v>366770</v>
      </c>
      <c r="J407" s="9">
        <v>369175</v>
      </c>
      <c r="K407" s="13">
        <v>372611</v>
      </c>
      <c r="L407" s="13">
        <v>355082</v>
      </c>
    </row>
    <row r="408" spans="1:14" x14ac:dyDescent="0.2">
      <c r="A408" s="20" t="s">
        <v>180</v>
      </c>
      <c r="B408" s="14">
        <f t="shared" ref="B408:L408" si="9">B406+B407</f>
        <v>513615</v>
      </c>
      <c r="C408" s="14">
        <f t="shared" si="9"/>
        <v>505106</v>
      </c>
      <c r="D408" s="14">
        <f t="shared" si="9"/>
        <v>496354</v>
      </c>
      <c r="E408" s="14">
        <f t="shared" si="9"/>
        <v>489218</v>
      </c>
      <c r="F408" s="14">
        <f t="shared" si="9"/>
        <v>483915</v>
      </c>
      <c r="G408" s="14">
        <f t="shared" si="9"/>
        <v>478692</v>
      </c>
      <c r="H408" s="14">
        <f t="shared" si="9"/>
        <v>473862</v>
      </c>
      <c r="I408" s="14">
        <f t="shared" si="9"/>
        <v>467591</v>
      </c>
      <c r="J408" s="14">
        <f t="shared" si="9"/>
        <v>461803</v>
      </c>
      <c r="K408" s="14">
        <f t="shared" si="9"/>
        <v>453113</v>
      </c>
      <c r="L408" s="14">
        <f t="shared" si="9"/>
        <v>448528</v>
      </c>
    </row>
    <row r="409" spans="1:14" x14ac:dyDescent="0.2">
      <c r="A409" s="53"/>
      <c r="B409" s="56"/>
      <c r="C409" s="56"/>
      <c r="D409" s="18"/>
      <c r="E409" s="24"/>
      <c r="F409" s="56"/>
      <c r="H409" s="59"/>
    </row>
    <row r="410" spans="1:14" x14ac:dyDescent="0.2">
      <c r="A410" s="53"/>
      <c r="B410" s="56"/>
      <c r="C410" s="56"/>
      <c r="D410" s="18"/>
      <c r="E410" s="24"/>
      <c r="F410" s="56"/>
      <c r="H410" s="59"/>
    </row>
    <row r="411" spans="1:14" x14ac:dyDescent="0.2">
      <c r="A411" s="53"/>
      <c r="B411" s="56"/>
      <c r="C411" s="56"/>
      <c r="D411" s="18"/>
      <c r="E411" s="24"/>
      <c r="F411" s="56"/>
      <c r="H411" s="59"/>
    </row>
    <row r="412" spans="1:14" x14ac:dyDescent="0.2">
      <c r="A412" s="186" t="s">
        <v>362</v>
      </c>
      <c r="B412" s="187"/>
      <c r="C412" s="187"/>
      <c r="D412" s="187"/>
      <c r="E412" s="187"/>
      <c r="F412" s="187"/>
      <c r="G412" s="187"/>
      <c r="H412" s="187"/>
    </row>
    <row r="413" spans="1:14" x14ac:dyDescent="0.2">
      <c r="A413" s="53"/>
      <c r="B413" s="56"/>
      <c r="C413" s="56"/>
      <c r="D413" s="18"/>
      <c r="E413" s="24"/>
      <c r="F413" s="56"/>
      <c r="H413" s="59"/>
    </row>
    <row r="414" spans="1:14" x14ac:dyDescent="0.2">
      <c r="A414" s="53"/>
      <c r="B414" s="9">
        <v>2008</v>
      </c>
      <c r="C414" s="66">
        <v>2009</v>
      </c>
      <c r="D414" s="9">
        <v>2010</v>
      </c>
      <c r="E414" s="9">
        <v>2011</v>
      </c>
      <c r="F414" s="9">
        <v>2012</v>
      </c>
      <c r="G414" s="9">
        <v>2013</v>
      </c>
      <c r="H414" s="9">
        <v>2014</v>
      </c>
      <c r="I414" s="9">
        <v>2015</v>
      </c>
      <c r="J414" s="9">
        <v>2016</v>
      </c>
      <c r="K414" s="9">
        <v>2017</v>
      </c>
      <c r="L414" s="9">
        <v>2018</v>
      </c>
    </row>
    <row r="415" spans="1:14" x14ac:dyDescent="0.2">
      <c r="A415" s="43" t="s">
        <v>342</v>
      </c>
      <c r="B415" s="79">
        <v>770159714</v>
      </c>
      <c r="C415" s="81">
        <v>745344737</v>
      </c>
      <c r="D415" s="79">
        <v>700372502</v>
      </c>
      <c r="E415" s="79">
        <v>620162602.1217854</v>
      </c>
      <c r="F415" s="79">
        <v>590435043.76049042</v>
      </c>
      <c r="G415" s="79">
        <v>569084203</v>
      </c>
      <c r="H415" s="79">
        <v>554784142</v>
      </c>
      <c r="I415" s="79">
        <v>530128985</v>
      </c>
      <c r="J415" s="79">
        <v>516525105</v>
      </c>
      <c r="K415" s="80">
        <v>443483264</v>
      </c>
      <c r="L415" s="80">
        <v>625967245</v>
      </c>
    </row>
    <row r="416" spans="1:14" x14ac:dyDescent="0.2">
      <c r="A416" s="43" t="s">
        <v>204</v>
      </c>
      <c r="B416" s="79">
        <v>5681151352</v>
      </c>
      <c r="C416" s="81">
        <v>6168642483</v>
      </c>
      <c r="D416" s="79">
        <v>5480768931</v>
      </c>
      <c r="E416" s="79">
        <v>5332056826.8956652</v>
      </c>
      <c r="F416" s="79">
        <v>6181350301.9252787</v>
      </c>
      <c r="G416" s="79">
        <v>7058053400</v>
      </c>
      <c r="H416" s="79">
        <v>7652667762</v>
      </c>
      <c r="I416" s="79">
        <v>6777326052</v>
      </c>
      <c r="J416" s="79">
        <v>6077038484</v>
      </c>
      <c r="K416" s="80">
        <v>6180831962</v>
      </c>
      <c r="L416" s="80">
        <v>6066443680</v>
      </c>
    </row>
    <row r="417" spans="1:12" x14ac:dyDescent="0.2">
      <c r="A417" s="43" t="s">
        <v>324</v>
      </c>
      <c r="B417" s="78">
        <v>5169.2387625932115</v>
      </c>
      <c r="C417" s="78">
        <v>5371.8926767039766</v>
      </c>
      <c r="D417" s="78">
        <v>5538.6869380234239</v>
      </c>
      <c r="E417" s="78">
        <v>5225.2380408960234</v>
      </c>
      <c r="F417" s="78">
        <v>5227.7721641239787</v>
      </c>
      <c r="G417" s="78">
        <v>5348.9</v>
      </c>
      <c r="H417" s="78">
        <v>5421.6</v>
      </c>
      <c r="I417" s="78">
        <f t="shared" ref="I417:L418" si="10">I415/I406</f>
        <v>5258.1206792235744</v>
      </c>
      <c r="J417" s="78">
        <f t="shared" si="10"/>
        <v>5576.3387420650342</v>
      </c>
      <c r="K417" s="78">
        <f t="shared" si="10"/>
        <v>5508.972000695635</v>
      </c>
      <c r="L417" s="78">
        <f t="shared" si="10"/>
        <v>6698.7056160777347</v>
      </c>
    </row>
    <row r="418" spans="1:12" x14ac:dyDescent="0.2">
      <c r="A418" s="43" t="s">
        <v>118</v>
      </c>
      <c r="B418" s="78">
        <v>15580.763171030041</v>
      </c>
      <c r="C418" s="78">
        <v>16837.790687771765</v>
      </c>
      <c r="D418" s="78">
        <v>14816.773400053527</v>
      </c>
      <c r="E418" s="78">
        <v>14390.273517255366</v>
      </c>
      <c r="F418" s="78">
        <v>16662.53420579201</v>
      </c>
      <c r="G418" s="78">
        <v>18958</v>
      </c>
      <c r="H418" s="78">
        <v>20597.5</v>
      </c>
      <c r="I418" s="78">
        <f t="shared" si="10"/>
        <v>18478.40895384028</v>
      </c>
      <c r="J418" s="78">
        <f t="shared" si="10"/>
        <v>16461.132211011038</v>
      </c>
      <c r="K418" s="78">
        <f t="shared" si="10"/>
        <v>16587.894511970928</v>
      </c>
      <c r="L418" s="78">
        <f t="shared" si="10"/>
        <v>17084.627438169213</v>
      </c>
    </row>
    <row r="419" spans="1:12" x14ac:dyDescent="0.2">
      <c r="A419" s="43" t="s">
        <v>119</v>
      </c>
      <c r="B419" s="79">
        <v>6451311066</v>
      </c>
      <c r="C419" s="81">
        <v>6913987220</v>
      </c>
      <c r="D419" s="79">
        <v>6181141433</v>
      </c>
      <c r="E419" s="79">
        <v>5952219429.0174503</v>
      </c>
      <c r="F419" s="79">
        <v>6771785345.6857691</v>
      </c>
      <c r="G419" s="79">
        <v>7627137603</v>
      </c>
      <c r="H419" s="79">
        <v>8207451904</v>
      </c>
      <c r="I419" s="79">
        <v>7307455037</v>
      </c>
      <c r="J419" s="79">
        <v>6593563589</v>
      </c>
      <c r="K419" s="79">
        <f>K415+K416</f>
        <v>6624315226</v>
      </c>
      <c r="L419" s="79">
        <f>L415+L416</f>
        <v>6692410925</v>
      </c>
    </row>
    <row r="420" spans="1:12" x14ac:dyDescent="0.2">
      <c r="A420" s="43" t="s">
        <v>120</v>
      </c>
      <c r="B420" s="78">
        <v>12560.597073683595</v>
      </c>
      <c r="C420" s="78">
        <v>13688.190637212783</v>
      </c>
      <c r="D420" s="78">
        <v>12453.090804143816</v>
      </c>
      <c r="E420" s="78">
        <v>12166.803815512614</v>
      </c>
      <c r="F420" s="78">
        <v>13993.749616535484</v>
      </c>
      <c r="G420" s="78">
        <v>15933.3</v>
      </c>
      <c r="H420" s="78">
        <v>17145.599999999999</v>
      </c>
      <c r="I420" s="78">
        <f>I419/I408</f>
        <v>15627.877861207764</v>
      </c>
      <c r="J420" s="78">
        <f>J419/J408</f>
        <v>14277.870843195042</v>
      </c>
      <c r="K420" s="78">
        <f>K419/K408</f>
        <v>14619.565596219927</v>
      </c>
      <c r="L420" s="78">
        <f>L419/L408</f>
        <v>14920.831977044911</v>
      </c>
    </row>
    <row r="421" spans="1:12" x14ac:dyDescent="0.2">
      <c r="A421" s="53"/>
      <c r="B421" s="56"/>
      <c r="C421" s="56"/>
      <c r="D421" s="18"/>
      <c r="E421" s="24"/>
      <c r="F421" s="56"/>
      <c r="H421" s="59"/>
    </row>
    <row r="422" spans="1:12" x14ac:dyDescent="0.2">
      <c r="A422" s="53"/>
      <c r="B422" s="56"/>
      <c r="C422" s="56"/>
      <c r="D422" s="18"/>
      <c r="E422" s="24"/>
      <c r="F422" s="56"/>
      <c r="H422" s="59"/>
    </row>
    <row r="423" spans="1:12" x14ac:dyDescent="0.2">
      <c r="A423" s="53"/>
      <c r="B423" s="56"/>
      <c r="C423" s="56"/>
      <c r="D423" s="18"/>
      <c r="E423" s="24"/>
      <c r="F423" s="56"/>
      <c r="H423" s="59"/>
    </row>
    <row r="424" spans="1:12" x14ac:dyDescent="0.2">
      <c r="A424" s="56" t="s">
        <v>121</v>
      </c>
      <c r="B424" s="56"/>
      <c r="C424" s="56"/>
      <c r="D424" s="18"/>
      <c r="E424" s="24"/>
      <c r="F424" s="56"/>
      <c r="H424" s="59"/>
    </row>
    <row r="425" spans="1:12" x14ac:dyDescent="0.2">
      <c r="A425" s="52"/>
      <c r="B425" s="9">
        <v>2008</v>
      </c>
      <c r="C425" s="66">
        <v>2009</v>
      </c>
      <c r="D425" s="9">
        <v>2010</v>
      </c>
      <c r="E425" s="9">
        <v>2011</v>
      </c>
      <c r="F425" s="9">
        <v>2012</v>
      </c>
      <c r="G425" s="9">
        <v>2013</v>
      </c>
      <c r="H425" s="9">
        <v>2014</v>
      </c>
      <c r="I425" s="9">
        <v>2015</v>
      </c>
      <c r="J425" s="9">
        <v>2016</v>
      </c>
      <c r="K425" s="182">
        <v>2017</v>
      </c>
      <c r="L425" s="9">
        <v>2018</v>
      </c>
    </row>
    <row r="426" spans="1:12" x14ac:dyDescent="0.2">
      <c r="A426" s="64" t="s">
        <v>342</v>
      </c>
      <c r="B426" s="19">
        <v>100</v>
      </c>
      <c r="C426" s="12">
        <f t="shared" ref="C426:L426" si="11">C415/$B$415*100</f>
        <v>96.777944035644538</v>
      </c>
      <c r="D426" s="12">
        <f t="shared" si="11"/>
        <v>90.938605235848527</v>
      </c>
      <c r="E426" s="12">
        <f t="shared" si="11"/>
        <v>80.52389534903476</v>
      </c>
      <c r="F426" s="12">
        <f t="shared" si="11"/>
        <v>76.663974111802276</v>
      </c>
      <c r="G426" s="12">
        <f t="shared" si="11"/>
        <v>73.89171267402854</v>
      </c>
      <c r="H426" s="12">
        <f t="shared" si="11"/>
        <v>72.034947026585201</v>
      </c>
      <c r="I426" s="12">
        <f t="shared" si="11"/>
        <v>68.833642602084993</v>
      </c>
      <c r="J426" s="12">
        <f t="shared" si="11"/>
        <v>67.067271321854676</v>
      </c>
      <c r="K426" s="183">
        <f t="shared" si="11"/>
        <v>57.583285121039196</v>
      </c>
      <c r="L426" s="12">
        <f t="shared" si="11"/>
        <v>81.277588741807392</v>
      </c>
    </row>
    <row r="427" spans="1:12" x14ac:dyDescent="0.2">
      <c r="A427" s="65" t="s">
        <v>204</v>
      </c>
      <c r="B427" s="19">
        <v>100</v>
      </c>
      <c r="C427" s="12">
        <f t="shared" ref="C427:L427" si="12">C416/$B$416*100</f>
        <v>108.58085097184365</v>
      </c>
      <c r="D427" s="12">
        <f t="shared" si="12"/>
        <v>96.472855437490551</v>
      </c>
      <c r="E427" s="12">
        <f t="shared" si="12"/>
        <v>93.855215193634308</v>
      </c>
      <c r="F427" s="12">
        <f t="shared" si="12"/>
        <v>108.80453483692504</v>
      </c>
      <c r="G427" s="12">
        <f t="shared" si="12"/>
        <v>124.23632046900623</v>
      </c>
      <c r="H427" s="12">
        <f t="shared" si="12"/>
        <v>134.702761603173</v>
      </c>
      <c r="I427" s="12">
        <f t="shared" si="12"/>
        <v>119.29493921358214</v>
      </c>
      <c r="J427" s="12">
        <f t="shared" si="12"/>
        <v>106.96843135257488</v>
      </c>
      <c r="K427" s="183">
        <f t="shared" si="12"/>
        <v>108.79541098344603</v>
      </c>
      <c r="L427" s="12">
        <f t="shared" si="12"/>
        <v>106.78194091527524</v>
      </c>
    </row>
    <row r="428" spans="1:12" ht="12" customHeight="1" x14ac:dyDescent="0.2">
      <c r="A428" s="65" t="s">
        <v>119</v>
      </c>
      <c r="B428" s="19">
        <v>100</v>
      </c>
      <c r="C428" s="12">
        <f t="shared" ref="C428:L428" si="13">C419/$B$419*100</f>
        <v>107.17181591875824</v>
      </c>
      <c r="D428" s="12">
        <f t="shared" si="13"/>
        <v>95.812174762059442</v>
      </c>
      <c r="E428" s="12">
        <f t="shared" si="13"/>
        <v>92.263717686581799</v>
      </c>
      <c r="F428" s="12">
        <f t="shared" si="13"/>
        <v>104.96758374239225</v>
      </c>
      <c r="G428" s="12">
        <f t="shared" si="13"/>
        <v>118.22616403039214</v>
      </c>
      <c r="H428" s="12">
        <f t="shared" si="13"/>
        <v>127.22145653858323</v>
      </c>
      <c r="I428" s="12">
        <f t="shared" si="13"/>
        <v>113.27085242427837</v>
      </c>
      <c r="J428" s="12">
        <f t="shared" si="13"/>
        <v>102.20501726772571</v>
      </c>
      <c r="K428" s="183">
        <f t="shared" si="13"/>
        <v>102.68168994224716</v>
      </c>
      <c r="L428" s="12">
        <f t="shared" si="13"/>
        <v>103.73722265960257</v>
      </c>
    </row>
    <row r="429" spans="1:12" x14ac:dyDescent="0.2">
      <c r="A429" s="65" t="s">
        <v>118</v>
      </c>
      <c r="B429" s="19">
        <v>100</v>
      </c>
      <c r="C429" s="12">
        <f t="shared" ref="C429:L429" si="14">C418/$B$418*100</f>
        <v>108.06781736519152</v>
      </c>
      <c r="D429" s="12">
        <f t="shared" si="14"/>
        <v>95.096583122468402</v>
      </c>
      <c r="E429" s="12">
        <f t="shared" si="14"/>
        <v>92.3592340073033</v>
      </c>
      <c r="F429" s="12">
        <f t="shared" si="14"/>
        <v>106.94299132133239</v>
      </c>
      <c r="G429" s="12">
        <f t="shared" si="14"/>
        <v>121.67568296814495</v>
      </c>
      <c r="H429" s="12">
        <f t="shared" si="14"/>
        <v>132.19827407618766</v>
      </c>
      <c r="I429" s="12">
        <f t="shared" si="14"/>
        <v>118.59758569591735</v>
      </c>
      <c r="J429" s="12">
        <f t="shared" si="14"/>
        <v>105.65035890936269</v>
      </c>
      <c r="K429" s="183">
        <f t="shared" si="14"/>
        <v>106.46394101422123</v>
      </c>
      <c r="L429" s="12">
        <f t="shared" si="14"/>
        <v>109.65205780122098</v>
      </c>
    </row>
    <row r="430" spans="1:12" x14ac:dyDescent="0.2">
      <c r="A430" s="65" t="s">
        <v>324</v>
      </c>
      <c r="B430" s="19">
        <v>100</v>
      </c>
      <c r="C430" s="12">
        <f t="shared" ref="C430:L430" si="15">C417/$B$417*100</f>
        <v>103.92038215718055</v>
      </c>
      <c r="D430" s="12">
        <f t="shared" si="15"/>
        <v>107.14705186581233</v>
      </c>
      <c r="E430" s="12">
        <f t="shared" si="15"/>
        <v>101.08331769675733</v>
      </c>
      <c r="F430" s="12">
        <f t="shared" si="15"/>
        <v>101.13234083815861</v>
      </c>
      <c r="G430" s="12">
        <f t="shared" si="15"/>
        <v>103.47558403970218</v>
      </c>
      <c r="H430" s="12">
        <f t="shared" si="15"/>
        <v>104.88198067446565</v>
      </c>
      <c r="I430" s="12">
        <f t="shared" si="15"/>
        <v>101.71943918074649</v>
      </c>
      <c r="J430" s="12">
        <f t="shared" si="15"/>
        <v>107.87543385338998</v>
      </c>
      <c r="K430" s="183">
        <f t="shared" si="15"/>
        <v>106.57221021711894</v>
      </c>
      <c r="L430" s="12">
        <f t="shared" si="15"/>
        <v>129.58785468669757</v>
      </c>
    </row>
    <row r="431" spans="1:12" x14ac:dyDescent="0.2">
      <c r="A431" s="65" t="s">
        <v>120</v>
      </c>
      <c r="B431" s="19">
        <v>100</v>
      </c>
      <c r="C431" s="12">
        <f t="shared" ref="C431:L431" si="16">C420/$B$420*100</f>
        <v>108.97722900364086</v>
      </c>
      <c r="D431" s="12">
        <f t="shared" si="16"/>
        <v>99.144099051111027</v>
      </c>
      <c r="E431" s="12">
        <f t="shared" si="16"/>
        <v>96.864852396260375</v>
      </c>
      <c r="F431" s="12">
        <f t="shared" si="16"/>
        <v>111.40990778101279</v>
      </c>
      <c r="G431" s="12">
        <f t="shared" si="16"/>
        <v>126.85145384834246</v>
      </c>
      <c r="H431" s="12">
        <f t="shared" si="16"/>
        <v>136.50306509650483</v>
      </c>
      <c r="I431" s="12">
        <f t="shared" si="16"/>
        <v>124.41986451385021</v>
      </c>
      <c r="J431" s="12">
        <f t="shared" si="16"/>
        <v>113.67191192773313</v>
      </c>
      <c r="K431" s="183">
        <f t="shared" si="16"/>
        <v>116.39228223354279</v>
      </c>
      <c r="L431" s="12">
        <f t="shared" si="16"/>
        <v>118.79078589589005</v>
      </c>
    </row>
    <row r="432" spans="1:12" x14ac:dyDescent="0.2">
      <c r="A432" s="65" t="s">
        <v>122</v>
      </c>
      <c r="B432" s="19">
        <v>100</v>
      </c>
      <c r="C432" s="12">
        <f t="shared" ref="C432:L432" si="17">C407/$B$407*100</f>
        <v>100.47473301410213</v>
      </c>
      <c r="D432" s="12">
        <f t="shared" si="17"/>
        <v>101.44723634628359</v>
      </c>
      <c r="E432" s="12">
        <f t="shared" si="17"/>
        <v>101.619741872494</v>
      </c>
      <c r="F432" s="12">
        <f t="shared" si="17"/>
        <v>101.74068771837443</v>
      </c>
      <c r="G432" s="12">
        <f t="shared" si="17"/>
        <v>102.10462227049086</v>
      </c>
      <c r="H432" s="12">
        <f t="shared" si="17"/>
        <v>101.89426974488929</v>
      </c>
      <c r="I432" s="12">
        <f t="shared" si="17"/>
        <v>100.58799975865682</v>
      </c>
      <c r="J432" s="12">
        <f t="shared" si="17"/>
        <v>101.24757971181431</v>
      </c>
      <c r="K432" s="183">
        <f t="shared" si="17"/>
        <v>102.18991514593034</v>
      </c>
      <c r="L432" s="12">
        <f t="shared" si="17"/>
        <v>97.382523462397089</v>
      </c>
    </row>
    <row r="433" spans="1:12" x14ac:dyDescent="0.2">
      <c r="A433" s="65" t="s">
        <v>325</v>
      </c>
      <c r="B433" s="19">
        <v>100</v>
      </c>
      <c r="C433" s="12">
        <f t="shared" ref="C433:L433" si="18">C406/$B$406*100</f>
        <v>93.127009376531163</v>
      </c>
      <c r="D433" s="12">
        <f t="shared" si="18"/>
        <v>84.872708723462807</v>
      </c>
      <c r="E433" s="12">
        <f t="shared" si="18"/>
        <v>79.660914564162454</v>
      </c>
      <c r="F433" s="12">
        <f t="shared" si="18"/>
        <v>75.805596386310398</v>
      </c>
      <c r="G433" s="12">
        <f t="shared" si="18"/>
        <v>71.409298673056398</v>
      </c>
      <c r="H433" s="12">
        <f t="shared" si="18"/>
        <v>68.68225170985778</v>
      </c>
      <c r="I433" s="12">
        <f t="shared" si="18"/>
        <v>67.670096450073487</v>
      </c>
      <c r="J433" s="12">
        <f t="shared" si="18"/>
        <v>62.17103276080784</v>
      </c>
      <c r="K433" s="183">
        <f t="shared" si="18"/>
        <v>54.032176872118079</v>
      </c>
      <c r="L433" s="12">
        <f t="shared" si="18"/>
        <v>62.720066582096671</v>
      </c>
    </row>
    <row r="434" spans="1:12" x14ac:dyDescent="0.2">
      <c r="A434" s="65" t="s">
        <v>123</v>
      </c>
      <c r="B434" s="19">
        <v>100</v>
      </c>
      <c r="C434" s="12">
        <f t="shared" ref="C434:L434" si="19">C408/$B$408*100</f>
        <v>98.343311624465798</v>
      </c>
      <c r="D434" s="12">
        <f t="shared" si="19"/>
        <v>96.639311546586441</v>
      </c>
      <c r="E434" s="12">
        <f t="shared" si="19"/>
        <v>95.249944024220483</v>
      </c>
      <c r="F434" s="12">
        <f t="shared" si="19"/>
        <v>94.21745860226045</v>
      </c>
      <c r="G434" s="12">
        <f t="shared" si="19"/>
        <v>93.200549049385245</v>
      </c>
      <c r="H434" s="12">
        <f t="shared" si="19"/>
        <v>92.260155953389216</v>
      </c>
      <c r="I434" s="12">
        <f t="shared" si="19"/>
        <v>91.039202515502865</v>
      </c>
      <c r="J434" s="12">
        <f t="shared" si="19"/>
        <v>89.912288387216108</v>
      </c>
      <c r="K434" s="183">
        <f t="shared" si="19"/>
        <v>88.220359607877498</v>
      </c>
      <c r="L434" s="12">
        <f t="shared" si="19"/>
        <v>87.327667610953725</v>
      </c>
    </row>
    <row r="435" spans="1:12" x14ac:dyDescent="0.2">
      <c r="A435" s="56"/>
      <c r="B435" s="56"/>
      <c r="C435" s="56"/>
      <c r="D435" s="18"/>
      <c r="E435" s="24"/>
      <c r="F435" s="56"/>
      <c r="G435" s="24"/>
      <c r="H435" s="67"/>
      <c r="I435" s="24"/>
      <c r="J435" s="24"/>
      <c r="K435" s="24"/>
      <c r="L435" s="24"/>
    </row>
    <row r="436" spans="1:12" x14ac:dyDescent="0.2">
      <c r="B436" s="56"/>
      <c r="C436" s="56"/>
      <c r="D436" s="18"/>
      <c r="E436" s="24"/>
      <c r="F436" s="56"/>
      <c r="G436" s="24"/>
      <c r="H436" s="67"/>
      <c r="I436" s="24"/>
      <c r="J436" s="24"/>
      <c r="K436" s="24"/>
      <c r="L436" s="24"/>
    </row>
    <row r="437" spans="1:12" x14ac:dyDescent="0.2">
      <c r="A437" s="56" t="s">
        <v>182</v>
      </c>
      <c r="B437" s="56"/>
      <c r="C437" s="56"/>
      <c r="D437" s="18"/>
      <c r="E437" s="24"/>
      <c r="F437" s="56"/>
      <c r="G437" s="24"/>
      <c r="H437" s="67"/>
      <c r="I437" s="24"/>
      <c r="J437" s="24"/>
      <c r="K437" s="24"/>
      <c r="L437" s="24"/>
    </row>
    <row r="438" spans="1:12" x14ac:dyDescent="0.2">
      <c r="A438" s="56"/>
      <c r="B438" s="9">
        <v>2008</v>
      </c>
      <c r="C438" s="66">
        <v>2009</v>
      </c>
      <c r="D438" s="9">
        <v>2010</v>
      </c>
      <c r="E438" s="9">
        <v>2011</v>
      </c>
      <c r="F438" s="9">
        <v>2012</v>
      </c>
      <c r="G438" s="9">
        <v>2013</v>
      </c>
      <c r="H438" s="9">
        <v>2014</v>
      </c>
      <c r="I438" s="9">
        <v>2015</v>
      </c>
      <c r="J438" s="9">
        <v>2016</v>
      </c>
      <c r="K438" s="9">
        <v>2017</v>
      </c>
      <c r="L438" s="9">
        <v>2018</v>
      </c>
    </row>
    <row r="439" spans="1:12" ht="12" customHeight="1" x14ac:dyDescent="0.2">
      <c r="A439" s="65" t="s">
        <v>183</v>
      </c>
      <c r="B439" s="19">
        <v>100</v>
      </c>
      <c r="C439" s="12">
        <v>108.58085097184365</v>
      </c>
      <c r="D439" s="12">
        <v>96.472855437490551</v>
      </c>
      <c r="E439" s="12">
        <v>93.855215193634308</v>
      </c>
      <c r="F439" s="12">
        <v>108.80453483692504</v>
      </c>
      <c r="G439" s="12">
        <v>124.23632046900623</v>
      </c>
      <c r="H439" s="12">
        <v>134.702761603173</v>
      </c>
      <c r="I439" s="12">
        <v>119.29493921358214</v>
      </c>
      <c r="J439" s="12">
        <v>106.96843135257488</v>
      </c>
      <c r="K439" s="12">
        <v>108.79541098344603</v>
      </c>
      <c r="L439" s="12">
        <v>106.78194091527524</v>
      </c>
    </row>
    <row r="440" spans="1:12" x14ac:dyDescent="0.2">
      <c r="A440" s="65" t="s">
        <v>118</v>
      </c>
      <c r="B440" s="19">
        <v>100</v>
      </c>
      <c r="C440" s="12">
        <v>108.06781736519152</v>
      </c>
      <c r="D440" s="12">
        <v>95.096583122468402</v>
      </c>
      <c r="E440" s="12">
        <v>92.3592340073033</v>
      </c>
      <c r="F440" s="12">
        <v>106.94299132133239</v>
      </c>
      <c r="G440" s="12">
        <v>121.67568296814495</v>
      </c>
      <c r="H440" s="12">
        <v>132.19827407618766</v>
      </c>
      <c r="I440" s="12">
        <v>118.59758569591735</v>
      </c>
      <c r="J440" s="12">
        <v>105.65035890936269</v>
      </c>
      <c r="K440" s="12">
        <v>106.46394101422123</v>
      </c>
      <c r="L440" s="12">
        <v>109.65205780122098</v>
      </c>
    </row>
    <row r="441" spans="1:12" x14ac:dyDescent="0.2">
      <c r="A441" s="65" t="s">
        <v>122</v>
      </c>
      <c r="B441" s="19">
        <v>100</v>
      </c>
      <c r="C441" s="12">
        <v>100.47473301410213</v>
      </c>
      <c r="D441" s="12">
        <v>101.44723634628359</v>
      </c>
      <c r="E441" s="12">
        <v>101.619741872494</v>
      </c>
      <c r="F441" s="12">
        <v>101.74068771837443</v>
      </c>
      <c r="G441" s="12">
        <v>102.10462227049086</v>
      </c>
      <c r="H441" s="12">
        <v>101.89426974488929</v>
      </c>
      <c r="I441" s="12">
        <v>100.58799975865682</v>
      </c>
      <c r="J441" s="12">
        <v>101.24757971181431</v>
      </c>
      <c r="K441" s="12">
        <v>102.18991514593034</v>
      </c>
      <c r="L441" s="12">
        <v>97.382523462397089</v>
      </c>
    </row>
    <row r="442" spans="1:12" x14ac:dyDescent="0.2">
      <c r="A442" s="56"/>
      <c r="B442" s="127"/>
      <c r="C442" s="56"/>
      <c r="D442" s="18"/>
      <c r="E442" s="24"/>
      <c r="F442" s="56"/>
      <c r="G442" s="24"/>
      <c r="H442" s="67"/>
      <c r="I442" s="24"/>
      <c r="J442" s="24"/>
      <c r="K442" s="24"/>
      <c r="L442" s="24"/>
    </row>
    <row r="443" spans="1:12" x14ac:dyDescent="0.2">
      <c r="A443" s="56"/>
      <c r="B443" s="127"/>
      <c r="C443" s="56"/>
      <c r="D443" s="18"/>
      <c r="E443" s="24"/>
      <c r="F443" s="56"/>
      <c r="G443" s="24"/>
      <c r="H443" s="67"/>
      <c r="I443" s="24"/>
      <c r="J443" s="24"/>
      <c r="K443" s="24"/>
      <c r="L443" s="24"/>
    </row>
    <row r="444" spans="1:12" x14ac:dyDescent="0.2">
      <c r="A444" s="56" t="s">
        <v>117</v>
      </c>
      <c r="B444" s="127"/>
      <c r="C444" s="56"/>
      <c r="D444" s="18"/>
      <c r="E444" s="24"/>
      <c r="F444" s="56"/>
      <c r="G444" s="24"/>
      <c r="H444" s="67"/>
      <c r="I444" s="24"/>
      <c r="J444" s="24"/>
      <c r="K444" s="24"/>
      <c r="L444" s="24"/>
    </row>
    <row r="445" spans="1:12" x14ac:dyDescent="0.2">
      <c r="A445" s="56"/>
      <c r="B445" s="9">
        <v>2008</v>
      </c>
      <c r="C445" s="66">
        <v>2009</v>
      </c>
      <c r="D445" s="9">
        <v>2010</v>
      </c>
      <c r="E445" s="9">
        <v>2011</v>
      </c>
      <c r="F445" s="9">
        <v>2012</v>
      </c>
      <c r="G445" s="9">
        <v>2013</v>
      </c>
      <c r="H445" s="9">
        <v>2014</v>
      </c>
      <c r="I445" s="9">
        <v>2015</v>
      </c>
      <c r="J445" s="9">
        <v>2016</v>
      </c>
      <c r="K445" s="9">
        <v>2017</v>
      </c>
      <c r="L445" s="9">
        <v>2018</v>
      </c>
    </row>
    <row r="446" spans="1:12" x14ac:dyDescent="0.2">
      <c r="A446" s="64" t="s">
        <v>323</v>
      </c>
      <c r="B446" s="19">
        <v>100</v>
      </c>
      <c r="C446" s="12">
        <v>96.777944035644538</v>
      </c>
      <c r="D446" s="12">
        <v>90.938605235848527</v>
      </c>
      <c r="E446" s="12">
        <v>80.52389534903476</v>
      </c>
      <c r="F446" s="12">
        <v>76.663974111802276</v>
      </c>
      <c r="G446" s="12">
        <v>73.89171267402854</v>
      </c>
      <c r="H446" s="12">
        <v>72.034947026585201</v>
      </c>
      <c r="I446" s="12">
        <v>68.833642602084993</v>
      </c>
      <c r="J446" s="12">
        <v>67.067271321854676</v>
      </c>
      <c r="K446" s="12">
        <v>57.583285121039196</v>
      </c>
      <c r="L446" s="12">
        <v>81.277588741807392</v>
      </c>
    </row>
    <row r="447" spans="1:12" x14ac:dyDescent="0.2">
      <c r="A447" s="65" t="s">
        <v>324</v>
      </c>
      <c r="B447" s="19">
        <v>100</v>
      </c>
      <c r="C447" s="12">
        <v>103.92038215718055</v>
      </c>
      <c r="D447" s="12">
        <v>107.14705186581233</v>
      </c>
      <c r="E447" s="12">
        <v>101.08331769675733</v>
      </c>
      <c r="F447" s="12">
        <v>101.13234083815861</v>
      </c>
      <c r="G447" s="12">
        <v>103.47558403970218</v>
      </c>
      <c r="H447" s="12">
        <v>104.88198067446565</v>
      </c>
      <c r="I447" s="12">
        <v>101.71943918074649</v>
      </c>
      <c r="J447" s="12">
        <v>107.87543385338998</v>
      </c>
      <c r="K447" s="12">
        <v>106.57221021711894</v>
      </c>
      <c r="L447" s="12">
        <v>129.58785468669757</v>
      </c>
    </row>
    <row r="448" spans="1:12" x14ac:dyDescent="0.2">
      <c r="A448" s="65" t="s">
        <v>325</v>
      </c>
      <c r="B448" s="19">
        <v>100</v>
      </c>
      <c r="C448" s="12">
        <v>93.127009376531163</v>
      </c>
      <c r="D448" s="12">
        <v>84.872708723462807</v>
      </c>
      <c r="E448" s="12">
        <v>79.660914564162454</v>
      </c>
      <c r="F448" s="12">
        <v>75.805596386310398</v>
      </c>
      <c r="G448" s="12">
        <v>71.409298673056398</v>
      </c>
      <c r="H448" s="12">
        <v>68.68225170985778</v>
      </c>
      <c r="I448" s="12">
        <v>67.670096450073487</v>
      </c>
      <c r="J448" s="12">
        <v>62.17103276080784</v>
      </c>
      <c r="K448" s="12">
        <v>54.032176872118079</v>
      </c>
      <c r="L448" s="12">
        <v>62.720066582096671</v>
      </c>
    </row>
    <row r="449" spans="1:13" x14ac:dyDescent="0.2">
      <c r="A449" s="56"/>
      <c r="B449" s="56"/>
      <c r="C449" s="56"/>
      <c r="D449" s="18"/>
      <c r="E449" s="24"/>
      <c r="F449" s="56"/>
      <c r="G449" s="24"/>
      <c r="H449" s="67"/>
      <c r="I449" s="24"/>
      <c r="J449" s="24"/>
      <c r="K449" s="24"/>
      <c r="L449" s="24"/>
    </row>
    <row r="450" spans="1:13" x14ac:dyDescent="0.2">
      <c r="A450" s="56"/>
      <c r="B450" s="56"/>
      <c r="C450" s="56"/>
      <c r="D450" s="18"/>
      <c r="E450" s="24"/>
      <c r="F450" s="56"/>
      <c r="G450" s="24"/>
      <c r="H450" s="67"/>
      <c r="I450" s="24"/>
      <c r="J450" s="24"/>
      <c r="K450" s="24"/>
      <c r="L450" s="24"/>
    </row>
    <row r="451" spans="1:13" x14ac:dyDescent="0.2">
      <c r="A451" s="56"/>
      <c r="B451" s="56"/>
      <c r="C451" s="56"/>
      <c r="D451" s="18"/>
      <c r="E451" s="24"/>
      <c r="F451" s="56"/>
      <c r="G451" s="24"/>
      <c r="H451" s="67"/>
      <c r="I451" s="24"/>
      <c r="J451" s="24"/>
      <c r="K451" s="24"/>
      <c r="L451" s="24"/>
    </row>
    <row r="452" spans="1:13" x14ac:dyDescent="0.2">
      <c r="A452" s="89" t="s">
        <v>197</v>
      </c>
      <c r="B452" s="20">
        <v>2007</v>
      </c>
      <c r="C452" s="9">
        <v>2008</v>
      </c>
      <c r="D452" s="66">
        <v>2009</v>
      </c>
      <c r="E452" s="9">
        <v>2010</v>
      </c>
      <c r="F452" s="9">
        <v>2011</v>
      </c>
      <c r="G452" s="9">
        <v>2012</v>
      </c>
      <c r="H452" s="9">
        <v>2013</v>
      </c>
      <c r="I452" s="9">
        <v>2014</v>
      </c>
      <c r="J452" s="9">
        <v>2015</v>
      </c>
      <c r="K452" s="9">
        <v>2016</v>
      </c>
      <c r="L452" s="9">
        <v>2017</v>
      </c>
      <c r="M452" s="184"/>
    </row>
    <row r="453" spans="1:13" x14ac:dyDescent="0.2">
      <c r="A453" s="56" t="s">
        <v>198</v>
      </c>
      <c r="B453" s="128">
        <v>2301</v>
      </c>
      <c r="C453" s="56">
        <v>2366</v>
      </c>
      <c r="D453" s="56">
        <v>2368</v>
      </c>
      <c r="E453" s="56">
        <v>2404</v>
      </c>
      <c r="F453" s="90">
        <v>2455</v>
      </c>
      <c r="G453" s="90">
        <v>2503</v>
      </c>
      <c r="H453" s="90">
        <v>2524</v>
      </c>
      <c r="I453" s="90">
        <v>2537</v>
      </c>
      <c r="J453" s="90">
        <v>2538</v>
      </c>
      <c r="K453" s="90">
        <v>2543</v>
      </c>
      <c r="L453" s="90">
        <v>2568</v>
      </c>
      <c r="M453" s="90"/>
    </row>
    <row r="454" spans="1:13" x14ac:dyDescent="0.2">
      <c r="A454" s="56" t="s">
        <v>336</v>
      </c>
      <c r="B454" s="127">
        <v>100</v>
      </c>
      <c r="C454" s="129">
        <f>C453/$B$453*100</f>
        <v>102.82485875706216</v>
      </c>
      <c r="D454" s="129">
        <f>D453/$B$453*100</f>
        <v>102.91177748804867</v>
      </c>
      <c r="E454" s="129">
        <f t="shared" ref="E454:L454" si="20">E453/$B$453*100</f>
        <v>104.47631464580618</v>
      </c>
      <c r="F454" s="129">
        <f t="shared" si="20"/>
        <v>106.69274228596262</v>
      </c>
      <c r="G454" s="129">
        <f t="shared" si="20"/>
        <v>108.77879182963927</v>
      </c>
      <c r="H454" s="129">
        <f t="shared" si="20"/>
        <v>109.69143850499783</v>
      </c>
      <c r="I454" s="129">
        <f t="shared" si="20"/>
        <v>110.25641025641026</v>
      </c>
      <c r="J454" s="129">
        <f t="shared" si="20"/>
        <v>110.29986962190353</v>
      </c>
      <c r="K454" s="129">
        <f t="shared" si="20"/>
        <v>110.51716644936984</v>
      </c>
      <c r="L454" s="129">
        <f t="shared" si="20"/>
        <v>111.60365058670143</v>
      </c>
      <c r="M454" s="129"/>
    </row>
    <row r="455" spans="1:13" s="93" customFormat="1" x14ac:dyDescent="0.2">
      <c r="A455" s="94" t="s">
        <v>199</v>
      </c>
      <c r="B455" s="132">
        <f>B416/(B454/100)</f>
        <v>5681151352</v>
      </c>
      <c r="C455" s="132" t="e">
        <f>#REF!/(C454/100)</f>
        <v>#REF!</v>
      </c>
      <c r="D455" s="132">
        <f t="shared" ref="D455:L455" si="21">C416/(D454/100)</f>
        <v>5994107412.7461996</v>
      </c>
      <c r="E455" s="132">
        <f t="shared" si="21"/>
        <v>5245943972.6418467</v>
      </c>
      <c r="F455" s="132">
        <f t="shared" si="21"/>
        <v>4997581571.7665691</v>
      </c>
      <c r="G455" s="132">
        <f t="shared" si="21"/>
        <v>5682495822.904542</v>
      </c>
      <c r="H455" s="132">
        <f t="shared" si="21"/>
        <v>6434461518.7797146</v>
      </c>
      <c r="I455" s="132">
        <f t="shared" si="21"/>
        <v>6940791691.1162786</v>
      </c>
      <c r="J455" s="132">
        <f t="shared" si="21"/>
        <v>6144455179.5319147</v>
      </c>
      <c r="K455" s="132">
        <f t="shared" si="21"/>
        <v>5498728097.3983479</v>
      </c>
      <c r="L455" s="132">
        <f t="shared" si="21"/>
        <v>5538198732.3060751</v>
      </c>
      <c r="M455" s="132"/>
    </row>
    <row r="456" spans="1:13" s="93" customFormat="1" x14ac:dyDescent="0.2">
      <c r="A456" s="94" t="s">
        <v>200</v>
      </c>
      <c r="B456" s="132">
        <f>B415/(B454/100)</f>
        <v>770159714</v>
      </c>
      <c r="C456" s="132" t="e">
        <f>#REF!/(C454/100)</f>
        <v>#REF!</v>
      </c>
      <c r="D456" s="132">
        <f t="shared" ref="D456:L456" si="22">C415/(D454/100)</f>
        <v>724256013.44467902</v>
      </c>
      <c r="E456" s="132">
        <f t="shared" si="22"/>
        <v>670364861.52329445</v>
      </c>
      <c r="F456" s="132">
        <f t="shared" si="22"/>
        <v>581260345.20661032</v>
      </c>
      <c r="G456" s="132">
        <f t="shared" si="22"/>
        <v>542785072.19052684</v>
      </c>
      <c r="H456" s="132">
        <f t="shared" si="22"/>
        <v>518804576.50673532</v>
      </c>
      <c r="I456" s="132">
        <f t="shared" si="22"/>
        <v>503176314.83720928</v>
      </c>
      <c r="J456" s="132">
        <f t="shared" si="22"/>
        <v>480625214.53309691</v>
      </c>
      <c r="K456" s="132">
        <f t="shared" si="22"/>
        <v>467370926.70271331</v>
      </c>
      <c r="L456" s="132">
        <f t="shared" si="22"/>
        <v>397373438.65420562</v>
      </c>
      <c r="M456" s="132"/>
    </row>
    <row r="457" spans="1:13" s="93" customFormat="1" x14ac:dyDescent="0.2">
      <c r="A457" s="94" t="s">
        <v>201</v>
      </c>
      <c r="B457" s="132">
        <f>B419/(B454/100)</f>
        <v>6451311066</v>
      </c>
      <c r="C457" s="132" t="e">
        <f>#REF!/(C454/100)</f>
        <v>#REF!</v>
      </c>
      <c r="D457" s="132">
        <f t="shared" ref="D457:L457" si="23">C419/(D454/100)</f>
        <v>6718363426.1908789</v>
      </c>
      <c r="E457" s="132">
        <f t="shared" si="23"/>
        <v>5916308834.1651411</v>
      </c>
      <c r="F457" s="132">
        <f t="shared" si="23"/>
        <v>5578841916.9731789</v>
      </c>
      <c r="G457" s="132">
        <f t="shared" si="23"/>
        <v>6225280895.095068</v>
      </c>
      <c r="H457" s="132">
        <f t="shared" si="23"/>
        <v>6953266095.2864504</v>
      </c>
      <c r="I457" s="132">
        <f t="shared" si="23"/>
        <v>7443968005.9534874</v>
      </c>
      <c r="J457" s="132">
        <f t="shared" si="23"/>
        <v>6625080394.065012</v>
      </c>
      <c r="K457" s="132">
        <f t="shared" si="23"/>
        <v>5966099024.1010618</v>
      </c>
      <c r="L457" s="132">
        <f t="shared" si="23"/>
        <v>5935572170.9602804</v>
      </c>
      <c r="M457" s="132"/>
    </row>
    <row r="458" spans="1:13" s="93" customFormat="1" ht="38.25" customHeight="1" x14ac:dyDescent="0.2">
      <c r="A458" s="94" t="s">
        <v>337</v>
      </c>
      <c r="B458" s="130">
        <v>100</v>
      </c>
      <c r="C458" s="131" t="e">
        <f>C455/$B$455*100</f>
        <v>#REF!</v>
      </c>
      <c r="D458" s="131">
        <f>D455/$B$455*100</f>
        <v>105.50867317829909</v>
      </c>
      <c r="E458" s="131">
        <f t="shared" ref="E458:L458" si="24">E455/$B$455*100</f>
        <v>92.339451065584754</v>
      </c>
      <c r="F458" s="131">
        <f t="shared" si="24"/>
        <v>87.967759739532625</v>
      </c>
      <c r="G458" s="131">
        <f t="shared" si="24"/>
        <v>100.02366546534742</v>
      </c>
      <c r="H458" s="131">
        <f t="shared" si="24"/>
        <v>113.25981513438326</v>
      </c>
      <c r="I458" s="131">
        <f t="shared" si="24"/>
        <v>122.17227215171505</v>
      </c>
      <c r="J458" s="131">
        <f t="shared" si="24"/>
        <v>108.15510446432329</v>
      </c>
      <c r="K458" s="131">
        <f t="shared" si="24"/>
        <v>96.788973866407702</v>
      </c>
      <c r="L458" s="131">
        <f t="shared" si="24"/>
        <v>97.483738579793339</v>
      </c>
      <c r="M458" s="131"/>
    </row>
    <row r="459" spans="1:13" s="93" customFormat="1" ht="38.25" customHeight="1" x14ac:dyDescent="0.2">
      <c r="A459" s="94" t="s">
        <v>338</v>
      </c>
      <c r="B459" s="130">
        <v>100</v>
      </c>
      <c r="C459" s="131" t="e">
        <f>C456/$B$456*100</f>
        <v>#REF!</v>
      </c>
      <c r="D459" s="131">
        <f>D456/$B$456*100</f>
        <v>94.039716733960333</v>
      </c>
      <c r="E459" s="131">
        <f t="shared" ref="E459:L459" si="25">E456/$B$456*100</f>
        <v>87.04231724113454</v>
      </c>
      <c r="F459" s="131">
        <f t="shared" si="25"/>
        <v>75.472701913698174</v>
      </c>
      <c r="G459" s="131">
        <f t="shared" si="25"/>
        <v>70.476949433182995</v>
      </c>
      <c r="H459" s="131">
        <f t="shared" si="25"/>
        <v>67.363245191339018</v>
      </c>
      <c r="I459" s="131">
        <f t="shared" si="25"/>
        <v>65.334021721786556</v>
      </c>
      <c r="J459" s="131">
        <f t="shared" si="25"/>
        <v>62.405914746807554</v>
      </c>
      <c r="K459" s="131">
        <f t="shared" si="25"/>
        <v>60.684935631768624</v>
      </c>
      <c r="L459" s="131">
        <f t="shared" si="25"/>
        <v>51.596237953080681</v>
      </c>
      <c r="M459" s="131"/>
    </row>
    <row r="460" spans="1:13" s="93" customFormat="1" ht="38.25" customHeight="1" x14ac:dyDescent="0.2">
      <c r="A460" s="94" t="s">
        <v>339</v>
      </c>
      <c r="B460" s="130">
        <v>100</v>
      </c>
      <c r="C460" s="131" t="e">
        <f>C457/$B$457*100</f>
        <v>#REF!</v>
      </c>
      <c r="D460" s="131">
        <f>D457/$B$457*100</f>
        <v>104.13950524875959</v>
      </c>
      <c r="E460" s="131">
        <f t="shared" ref="E460:L460" si="26">E457/$B$457*100</f>
        <v>91.707077424084346</v>
      </c>
      <c r="F460" s="131">
        <f t="shared" si="26"/>
        <v>86.476095477321678</v>
      </c>
      <c r="G460" s="131">
        <f t="shared" si="26"/>
        <v>96.496368434376592</v>
      </c>
      <c r="H460" s="131">
        <f t="shared" si="26"/>
        <v>107.78066697065465</v>
      </c>
      <c r="I460" s="131">
        <f t="shared" si="26"/>
        <v>115.3869024419708</v>
      </c>
      <c r="J460" s="131">
        <f t="shared" si="26"/>
        <v>102.69355060215308</v>
      </c>
      <c r="K460" s="131">
        <f t="shared" si="26"/>
        <v>92.47886147583047</v>
      </c>
      <c r="L460" s="131">
        <f t="shared" si="26"/>
        <v>92.005673114139682</v>
      </c>
      <c r="M460" s="131"/>
    </row>
    <row r="461" spans="1:13" s="93" customFormat="1" x14ac:dyDescent="0.2">
      <c r="A461" s="94"/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1:13" x14ac:dyDescent="0.2">
      <c r="A462" s="56"/>
      <c r="B462" s="56"/>
      <c r="C462" s="56"/>
      <c r="D462" s="18"/>
      <c r="E462" s="24"/>
      <c r="F462" s="56"/>
      <c r="G462" s="24"/>
      <c r="H462" s="67"/>
      <c r="I462" s="24"/>
      <c r="J462" s="24"/>
      <c r="K462" s="24"/>
      <c r="L462" s="24"/>
    </row>
    <row r="463" spans="1:13" x14ac:dyDescent="0.2">
      <c r="A463" s="22" t="s">
        <v>340</v>
      </c>
      <c r="B463" s="56"/>
      <c r="C463" s="56"/>
      <c r="D463" s="18"/>
      <c r="E463" s="24"/>
      <c r="F463" s="56"/>
      <c r="G463" s="24"/>
      <c r="H463" s="67"/>
      <c r="I463" s="24"/>
      <c r="J463" s="24"/>
      <c r="K463" s="24"/>
      <c r="L463" s="24"/>
    </row>
    <row r="464" spans="1:13" x14ac:dyDescent="0.2">
      <c r="A464" s="52"/>
      <c r="B464" s="9">
        <v>2008</v>
      </c>
      <c r="C464" s="66">
        <v>2009</v>
      </c>
      <c r="D464" s="9">
        <v>2010</v>
      </c>
      <c r="E464" s="9">
        <v>2011</v>
      </c>
      <c r="F464" s="9">
        <v>2012</v>
      </c>
      <c r="G464" s="9">
        <v>2013</v>
      </c>
      <c r="H464" s="9">
        <v>2014</v>
      </c>
      <c r="I464" s="9">
        <v>2015</v>
      </c>
      <c r="J464" s="9">
        <v>2016</v>
      </c>
      <c r="K464" s="9">
        <v>2017</v>
      </c>
      <c r="L464" s="9">
        <v>2018</v>
      </c>
    </row>
    <row r="465" spans="1:12" x14ac:dyDescent="0.2">
      <c r="A465" s="65" t="s">
        <v>204</v>
      </c>
      <c r="B465" s="19">
        <v>100</v>
      </c>
      <c r="C465" s="12">
        <v>115.02748107530512</v>
      </c>
      <c r="D465" s="12">
        <v>100.67015478434855</v>
      </c>
      <c r="E465" s="12">
        <v>95.90405711553656</v>
      </c>
      <c r="F465" s="12">
        <v>109.04762556301706</v>
      </c>
      <c r="G465" s="12">
        <v>123.47791749733052</v>
      </c>
      <c r="H465" s="12">
        <v>133.1944407936017</v>
      </c>
      <c r="I465" s="12">
        <v>117.91266876177917</v>
      </c>
      <c r="J465" s="12">
        <v>105.52110574741185</v>
      </c>
      <c r="K465" s="12">
        <v>106.27855091768427</v>
      </c>
      <c r="L465" s="12"/>
    </row>
    <row r="466" spans="1:12" x14ac:dyDescent="0.2">
      <c r="A466" s="65" t="s">
        <v>342</v>
      </c>
      <c r="B466" s="19">
        <v>100</v>
      </c>
      <c r="C466" s="12">
        <v>88.533803907773873</v>
      </c>
      <c r="D466" s="12">
        <v>81.946093777651015</v>
      </c>
      <c r="E466" s="12">
        <v>71.053865575971159</v>
      </c>
      <c r="F466" s="12">
        <v>66.350608422050144</v>
      </c>
      <c r="G466" s="12">
        <v>63.41920783569909</v>
      </c>
      <c r="H466" s="12">
        <v>61.508792970811143</v>
      </c>
      <c r="I466" s="12">
        <v>58.752123153555523</v>
      </c>
      <c r="J466" s="12">
        <v>57.131905305268369</v>
      </c>
      <c r="K466" s="12">
        <v>48.575339994269143</v>
      </c>
      <c r="L466" s="12"/>
    </row>
    <row r="467" spans="1:12" x14ac:dyDescent="0.2">
      <c r="A467" s="65" t="s">
        <v>119</v>
      </c>
      <c r="B467" s="19">
        <v>100</v>
      </c>
      <c r="C467" s="12">
        <v>111.43268444965655</v>
      </c>
      <c r="D467" s="12">
        <v>98.129579125496505</v>
      </c>
      <c r="E467" s="12">
        <v>92.53225696381476</v>
      </c>
      <c r="F467" s="12">
        <v>103.25427750593008</v>
      </c>
      <c r="G467" s="12">
        <v>115.32884685427804</v>
      </c>
      <c r="H467" s="12">
        <v>123.46776815124718</v>
      </c>
      <c r="I467" s="12">
        <v>109.88546557744345</v>
      </c>
      <c r="J467" s="12">
        <v>98.955413360987336</v>
      </c>
      <c r="K467" s="12">
        <v>98.449086302225297</v>
      </c>
      <c r="L467" s="12"/>
    </row>
    <row r="468" spans="1:12" x14ac:dyDescent="0.2">
      <c r="A468" s="94"/>
      <c r="B468" s="56"/>
      <c r="C468" s="56"/>
      <c r="D468" s="18"/>
      <c r="E468" s="24"/>
      <c r="F468" s="56"/>
      <c r="G468" s="24"/>
      <c r="H468" s="67"/>
      <c r="I468" s="24"/>
      <c r="J468" s="24"/>
      <c r="K468" s="24"/>
      <c r="L468" s="24"/>
    </row>
    <row r="469" spans="1:12" x14ac:dyDescent="0.2">
      <c r="A469" s="94"/>
      <c r="B469" s="56"/>
      <c r="C469" s="56"/>
      <c r="D469" s="18"/>
      <c r="E469" s="24"/>
      <c r="F469" s="56"/>
      <c r="G469" s="24"/>
      <c r="H469" s="67"/>
      <c r="I469" s="24"/>
      <c r="J469" s="24"/>
      <c r="K469" s="24"/>
      <c r="L469" s="24"/>
    </row>
    <row r="470" spans="1:12" x14ac:dyDescent="0.2">
      <c r="A470" s="94"/>
      <c r="B470" s="56"/>
      <c r="C470" s="56"/>
      <c r="D470" s="18"/>
      <c r="E470" s="24"/>
      <c r="F470" s="56"/>
      <c r="G470" s="24"/>
      <c r="H470" s="67"/>
      <c r="I470" s="24"/>
      <c r="J470" s="24"/>
      <c r="K470" s="24"/>
      <c r="L470" s="24"/>
    </row>
    <row r="471" spans="1:12" x14ac:dyDescent="0.2">
      <c r="A471" s="94"/>
      <c r="B471" s="56"/>
      <c r="C471" s="56"/>
      <c r="D471" s="18"/>
      <c r="E471" s="24"/>
      <c r="F471" s="56"/>
      <c r="G471" s="24"/>
      <c r="H471" s="67"/>
      <c r="I471" s="24"/>
      <c r="J471" s="24"/>
      <c r="K471" s="24"/>
      <c r="L471" s="24"/>
    </row>
    <row r="472" spans="1:12" x14ac:dyDescent="0.2">
      <c r="A472" s="94"/>
      <c r="B472" s="56"/>
      <c r="C472" s="56"/>
      <c r="D472" s="18"/>
      <c r="E472" s="24"/>
      <c r="F472" s="56"/>
      <c r="G472" s="24"/>
      <c r="H472" s="67"/>
      <c r="I472" s="24"/>
      <c r="J472" s="24"/>
      <c r="K472" s="24"/>
      <c r="L472" s="24"/>
    </row>
    <row r="473" spans="1:12" x14ac:dyDescent="0.2">
      <c r="A473" s="94"/>
      <c r="B473" s="56"/>
      <c r="C473" s="56"/>
      <c r="D473" s="18"/>
      <c r="E473" s="24"/>
      <c r="F473" s="56"/>
      <c r="G473" s="24"/>
      <c r="H473" s="67"/>
      <c r="I473" s="24"/>
      <c r="J473" s="24"/>
      <c r="K473" s="24"/>
      <c r="L473" s="24"/>
    </row>
    <row r="476" spans="1:12" x14ac:dyDescent="0.2">
      <c r="A476" s="22" t="s">
        <v>190</v>
      </c>
      <c r="B476" s="24"/>
    </row>
    <row r="477" spans="1:12" x14ac:dyDescent="0.2">
      <c r="A477" s="11" t="s">
        <v>377</v>
      </c>
      <c r="B477" s="24"/>
    </row>
    <row r="478" spans="1:12" ht="13.5" thickBot="1" x14ac:dyDescent="0.25">
      <c r="A478" s="75" t="s">
        <v>191</v>
      </c>
      <c r="B478" s="24"/>
    </row>
    <row r="479" spans="1:12" ht="37.5" customHeight="1" x14ac:dyDescent="0.2">
      <c r="A479" s="211" t="s">
        <v>355</v>
      </c>
      <c r="B479" s="191" t="s">
        <v>327</v>
      </c>
      <c r="C479" s="191" t="s">
        <v>192</v>
      </c>
      <c r="D479" s="191" t="s">
        <v>375</v>
      </c>
      <c r="E479" s="191" t="s">
        <v>192</v>
      </c>
      <c r="F479" s="191" t="s">
        <v>376</v>
      </c>
    </row>
    <row r="480" spans="1:12" ht="33" customHeight="1" thickBot="1" x14ac:dyDescent="0.25">
      <c r="A480" s="212"/>
      <c r="B480" s="202"/>
      <c r="C480" s="192"/>
      <c r="D480" s="213"/>
      <c r="E480" s="213"/>
      <c r="F480" s="202"/>
    </row>
    <row r="481" spans="1:8" ht="39.950000000000003" customHeight="1" thickBot="1" x14ac:dyDescent="0.25">
      <c r="A481" s="74" t="s">
        <v>193</v>
      </c>
      <c r="B481" s="36">
        <v>156536</v>
      </c>
      <c r="C481" s="176">
        <v>0.34599999999999997</v>
      </c>
      <c r="D481" s="180">
        <v>150977</v>
      </c>
      <c r="E481" s="177">
        <v>0.33660551849605824</v>
      </c>
      <c r="F481" s="76">
        <v>-3.6820177907893256E-2</v>
      </c>
    </row>
    <row r="482" spans="1:8" ht="39.950000000000003" customHeight="1" thickBot="1" x14ac:dyDescent="0.25">
      <c r="A482" s="74" t="s">
        <v>194</v>
      </c>
      <c r="B482" s="36">
        <v>47210</v>
      </c>
      <c r="C482" s="176">
        <v>0.104</v>
      </c>
      <c r="D482" s="180">
        <v>48621</v>
      </c>
      <c r="E482" s="177">
        <v>0.10840125923019299</v>
      </c>
      <c r="F482" s="76">
        <v>2.9020382139404784E-2</v>
      </c>
    </row>
    <row r="483" spans="1:8" ht="39.950000000000003" customHeight="1" thickBot="1" x14ac:dyDescent="0.25">
      <c r="A483" s="74" t="s">
        <v>195</v>
      </c>
      <c r="B483" s="36">
        <v>122888</v>
      </c>
      <c r="C483" s="176">
        <v>0.27100000000000002</v>
      </c>
      <c r="D483" s="180">
        <v>117417</v>
      </c>
      <c r="E483" s="177">
        <v>0.26178298790710947</v>
      </c>
      <c r="F483" s="151">
        <v>-4.6594615771140463E-2</v>
      </c>
    </row>
    <row r="484" spans="1:8" ht="39.950000000000003" customHeight="1" thickBot="1" x14ac:dyDescent="0.25">
      <c r="A484" s="74" t="s">
        <v>196</v>
      </c>
      <c r="B484" s="36">
        <v>126479</v>
      </c>
      <c r="C484" s="176">
        <v>0.27900000000000003</v>
      </c>
      <c r="D484" s="181">
        <v>131513</v>
      </c>
      <c r="E484" s="177">
        <v>0.29321023436663934</v>
      </c>
      <c r="F484" s="76">
        <v>3.82775847254644E-2</v>
      </c>
    </row>
    <row r="485" spans="1:8" ht="20.100000000000001" customHeight="1" thickBot="1" x14ac:dyDescent="0.25">
      <c r="A485" s="203" t="s">
        <v>43</v>
      </c>
      <c r="B485" s="209">
        <v>453113</v>
      </c>
      <c r="C485" s="205">
        <v>1</v>
      </c>
      <c r="D485" s="188">
        <v>448528</v>
      </c>
      <c r="E485" s="190">
        <v>1</v>
      </c>
      <c r="F485" s="207">
        <v>-1.0222327257161204E-2</v>
      </c>
      <c r="H485" s="217"/>
    </row>
    <row r="486" spans="1:8" ht="20.100000000000001" customHeight="1" thickBot="1" x14ac:dyDescent="0.25">
      <c r="A486" s="204"/>
      <c r="B486" s="210"/>
      <c r="C486" s="206"/>
      <c r="D486" s="189"/>
      <c r="E486" s="190"/>
      <c r="F486" s="208"/>
      <c r="H486" s="217"/>
    </row>
  </sheetData>
  <sortState ref="A235:B259">
    <sortCondition ref="B235:B259"/>
  </sortState>
  <mergeCells count="60">
    <mergeCell ref="A203:D203"/>
    <mergeCell ref="A278:D278"/>
    <mergeCell ref="A232:D232"/>
    <mergeCell ref="Q134:Q135"/>
    <mergeCell ref="R134:R135"/>
    <mergeCell ref="A134:A135"/>
    <mergeCell ref="B134:B135"/>
    <mergeCell ref="C134:C135"/>
    <mergeCell ref="S134:S135"/>
    <mergeCell ref="T134:T135"/>
    <mergeCell ref="U122:U123"/>
    <mergeCell ref="Q122:Q123"/>
    <mergeCell ref="R122:R123"/>
    <mergeCell ref="S122:S123"/>
    <mergeCell ref="T122:T123"/>
    <mergeCell ref="U134:U135"/>
    <mergeCell ref="A122:A123"/>
    <mergeCell ref="B122:B123"/>
    <mergeCell ref="O2:V2"/>
    <mergeCell ref="E122:E123"/>
    <mergeCell ref="F122:F123"/>
    <mergeCell ref="P120:U120"/>
    <mergeCell ref="P121:U121"/>
    <mergeCell ref="L30:Q30"/>
    <mergeCell ref="E30:I30"/>
    <mergeCell ref="V30:AA30"/>
    <mergeCell ref="A30:D30"/>
    <mergeCell ref="D122:D123"/>
    <mergeCell ref="A1:P1"/>
    <mergeCell ref="F479:F480"/>
    <mergeCell ref="A485:A486"/>
    <mergeCell ref="C485:C486"/>
    <mergeCell ref="F485:F486"/>
    <mergeCell ref="B485:B486"/>
    <mergeCell ref="A479:A480"/>
    <mergeCell ref="B479:B480"/>
    <mergeCell ref="C479:C480"/>
    <mergeCell ref="D479:D480"/>
    <mergeCell ref="E479:E480"/>
    <mergeCell ref="A403:H403"/>
    <mergeCell ref="P134:P135"/>
    <mergeCell ref="P122:P123"/>
    <mergeCell ref="H485:H486"/>
    <mergeCell ref="D134:D135"/>
    <mergeCell ref="A412:H412"/>
    <mergeCell ref="A341:F341"/>
    <mergeCell ref="D485:D486"/>
    <mergeCell ref="E485:E486"/>
    <mergeCell ref="C122:C123"/>
    <mergeCell ref="E134:E135"/>
    <mergeCell ref="F134:F135"/>
    <mergeCell ref="A292:F292"/>
    <mergeCell ref="A317:F317"/>
    <mergeCell ref="A139:D139"/>
    <mergeCell ref="B141:D141"/>
    <mergeCell ref="A383:H383"/>
    <mergeCell ref="A393:I393"/>
    <mergeCell ref="A171:D171"/>
    <mergeCell ref="B173:D173"/>
    <mergeCell ref="A306:F30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6"/>
  <sheetViews>
    <sheetView topLeftCell="U1" zoomScaleNormal="100" workbookViewId="0">
      <selection activeCell="Q30" sqref="Q30"/>
    </sheetView>
  </sheetViews>
  <sheetFormatPr baseColWidth="10" defaultRowHeight="12.75" x14ac:dyDescent="0.2"/>
  <cols>
    <col min="2" max="2" width="11.42578125" style="135"/>
    <col min="3" max="3" width="11.42578125" style="136"/>
    <col min="4" max="4" width="11.42578125" style="135"/>
    <col min="5" max="6" width="11.42578125" style="136"/>
    <col min="7" max="7" width="11.42578125" style="135"/>
    <col min="8" max="9" width="11.42578125" style="136"/>
    <col min="10" max="10" width="11.42578125" style="135"/>
    <col min="11" max="13" width="11.42578125" style="136"/>
    <col min="14" max="14" width="11.42578125" style="135"/>
    <col min="15" max="16" width="11.42578125" style="136"/>
    <col min="17" max="17" width="11.42578125" style="135"/>
    <col min="18" max="19" width="11.42578125" style="136"/>
    <col min="20" max="20" width="11.42578125" style="135"/>
    <col min="21" max="21" width="14" style="135" customWidth="1"/>
    <col min="22" max="23" width="17.42578125" style="136" customWidth="1"/>
    <col min="24" max="24" width="11.42578125" style="135"/>
    <col min="25" max="25" width="23.28515625" style="136" customWidth="1"/>
    <col min="26" max="26" width="15.7109375" style="136" customWidth="1"/>
    <col min="27" max="27" width="11.42578125" style="135"/>
    <col min="28" max="29" width="15.7109375" style="136" customWidth="1"/>
    <col min="30" max="30" width="11.42578125" style="136"/>
    <col min="31" max="31" width="11.42578125" style="135"/>
    <col min="32" max="33" width="11.42578125" style="136"/>
    <col min="34" max="34" width="11.42578125" style="135"/>
    <col min="35" max="35" width="11.42578125" style="136"/>
    <col min="37" max="37" width="11.42578125" style="135"/>
    <col min="38" max="38" width="11.42578125" style="133"/>
    <col min="39" max="39" width="11.42578125" style="158"/>
    <col min="40" max="40" width="11.42578125" style="135"/>
    <col min="41" max="41" width="11.42578125" style="158"/>
    <col min="42" max="42" width="11.42578125" style="164"/>
    <col min="43" max="43" width="15" style="137" customWidth="1"/>
    <col min="44" max="44" width="11.42578125" style="135"/>
    <col min="46" max="46" width="14.7109375" customWidth="1"/>
    <col min="47" max="47" width="11.42578125" style="135"/>
  </cols>
  <sheetData>
    <row r="1" spans="1:49" s="35" customFormat="1" ht="55.5" customHeight="1" x14ac:dyDescent="0.2">
      <c r="B1" s="134" t="s">
        <v>55</v>
      </c>
      <c r="C1" s="152" t="s">
        <v>389</v>
      </c>
      <c r="D1" s="134" t="s">
        <v>55</v>
      </c>
      <c r="E1" s="152" t="s">
        <v>385</v>
      </c>
      <c r="F1" s="152" t="s">
        <v>386</v>
      </c>
      <c r="G1" s="134" t="s">
        <v>55</v>
      </c>
      <c r="H1" s="152" t="s">
        <v>388</v>
      </c>
      <c r="I1" s="152" t="s">
        <v>387</v>
      </c>
      <c r="J1" s="134" t="s">
        <v>55</v>
      </c>
      <c r="K1" s="152" t="s">
        <v>390</v>
      </c>
      <c r="L1" s="173" t="s">
        <v>356</v>
      </c>
      <c r="M1" s="152" t="s">
        <v>391</v>
      </c>
      <c r="N1" s="134" t="s">
        <v>55</v>
      </c>
      <c r="O1" s="152" t="s">
        <v>392</v>
      </c>
      <c r="P1" s="152" t="s">
        <v>393</v>
      </c>
      <c r="Q1" s="134" t="s">
        <v>55</v>
      </c>
      <c r="R1" s="152" t="s">
        <v>394</v>
      </c>
      <c r="S1" s="173" t="s">
        <v>358</v>
      </c>
      <c r="T1" s="134" t="s">
        <v>55</v>
      </c>
      <c r="U1" s="152" t="s">
        <v>422</v>
      </c>
      <c r="V1" s="152" t="s">
        <v>397</v>
      </c>
      <c r="W1" s="152" t="s">
        <v>395</v>
      </c>
      <c r="X1" s="134" t="s">
        <v>55</v>
      </c>
      <c r="Y1" s="152" t="s">
        <v>398</v>
      </c>
      <c r="Z1" s="152" t="s">
        <v>396</v>
      </c>
      <c r="AA1" s="134" t="s">
        <v>55</v>
      </c>
      <c r="AB1" s="152" t="s">
        <v>421</v>
      </c>
      <c r="AC1" s="173" t="s">
        <v>357</v>
      </c>
      <c r="AD1" s="152" t="s">
        <v>399</v>
      </c>
      <c r="AE1" s="134" t="s">
        <v>55</v>
      </c>
      <c r="AF1" s="152" t="s">
        <v>400</v>
      </c>
      <c r="AG1" s="152" t="s">
        <v>419</v>
      </c>
      <c r="AH1" s="134" t="s">
        <v>55</v>
      </c>
      <c r="AI1" s="152" t="s">
        <v>420</v>
      </c>
      <c r="AJ1" s="152" t="s">
        <v>401</v>
      </c>
      <c r="AK1" s="134" t="s">
        <v>55</v>
      </c>
      <c r="AL1" s="153" t="s">
        <v>403</v>
      </c>
      <c r="AM1" s="152" t="s">
        <v>402</v>
      </c>
      <c r="AN1" s="134" t="s">
        <v>55</v>
      </c>
      <c r="AO1" s="153" t="s">
        <v>408</v>
      </c>
      <c r="AP1" s="173" t="s">
        <v>359</v>
      </c>
      <c r="AQ1" s="154" t="s">
        <v>404</v>
      </c>
      <c r="AR1" s="134" t="s">
        <v>55</v>
      </c>
      <c r="AS1" s="152" t="s">
        <v>405</v>
      </c>
      <c r="AT1" s="154" t="s">
        <v>406</v>
      </c>
      <c r="AU1" s="134" t="s">
        <v>55</v>
      </c>
      <c r="AV1" s="152" t="s">
        <v>407</v>
      </c>
      <c r="AW1" s="173" t="s">
        <v>360</v>
      </c>
    </row>
    <row r="2" spans="1:49" x14ac:dyDescent="0.2">
      <c r="A2" t="s">
        <v>205</v>
      </c>
      <c r="B2" s="138" t="s">
        <v>305</v>
      </c>
      <c r="C2">
        <v>4612</v>
      </c>
      <c r="D2" s="138" t="s">
        <v>305</v>
      </c>
      <c r="E2">
        <v>4070</v>
      </c>
      <c r="F2">
        <v>768</v>
      </c>
      <c r="G2" s="138" t="s">
        <v>305</v>
      </c>
      <c r="H2" s="156">
        <f>(F2/E2)*100</f>
        <v>18.86977886977887</v>
      </c>
      <c r="I2">
        <v>848</v>
      </c>
      <c r="J2" s="138" t="s">
        <v>305</v>
      </c>
      <c r="K2" s="156">
        <f>I2/C2*100</f>
        <v>18.386816999132698</v>
      </c>
      <c r="L2" s="156">
        <f>H2-K2</f>
        <v>0.48296187064617158</v>
      </c>
      <c r="M2">
        <v>2396</v>
      </c>
      <c r="N2" s="138" t="s">
        <v>305</v>
      </c>
      <c r="O2" s="156">
        <f>(M2/E2)*100</f>
        <v>58.86977886977887</v>
      </c>
      <c r="P2">
        <v>2150</v>
      </c>
      <c r="Q2" s="138" t="s">
        <v>305</v>
      </c>
      <c r="R2" s="156">
        <f>P2/C2*100</f>
        <v>46.617519514310494</v>
      </c>
      <c r="S2" s="156">
        <f>O2-R2</f>
        <v>12.252259355468375</v>
      </c>
      <c r="T2" s="138" t="s">
        <v>305</v>
      </c>
      <c r="U2">
        <v>3631</v>
      </c>
      <c r="V2">
        <v>3112</v>
      </c>
      <c r="W2">
        <v>1438</v>
      </c>
      <c r="X2" s="138" t="s">
        <v>305</v>
      </c>
      <c r="Y2" s="156">
        <f>(W2/V2)*100</f>
        <v>46.208226221079691</v>
      </c>
      <c r="Z2">
        <v>1169</v>
      </c>
      <c r="AA2" s="138" t="s">
        <v>305</v>
      </c>
      <c r="AB2" s="156">
        <f>Z2/U2*100</f>
        <v>32.194987606719913</v>
      </c>
      <c r="AC2" s="156">
        <f>Y2-AB2</f>
        <v>14.013238614359778</v>
      </c>
      <c r="AD2">
        <v>611</v>
      </c>
      <c r="AE2" s="138" t="s">
        <v>305</v>
      </c>
      <c r="AF2" s="156">
        <f>(AD2/E2)*100</f>
        <v>15.012285012285012</v>
      </c>
      <c r="AG2">
        <v>652</v>
      </c>
      <c r="AH2" s="138" t="s">
        <v>305</v>
      </c>
      <c r="AI2" s="156">
        <f>AG2/C2*100</f>
        <v>14.137033824804856</v>
      </c>
      <c r="AJ2">
        <v>3481</v>
      </c>
      <c r="AK2" s="138" t="s">
        <v>305</v>
      </c>
      <c r="AL2" s="157">
        <f>(AJ2/E2)*100</f>
        <v>85.528255528255528</v>
      </c>
      <c r="AM2">
        <v>3620</v>
      </c>
      <c r="AN2" s="138" t="s">
        <v>305</v>
      </c>
      <c r="AO2" s="157">
        <f>AM2/C2*100</f>
        <v>78.490893321769292</v>
      </c>
      <c r="AP2" s="157">
        <f>AL2-AO2</f>
        <v>7.037362206486236</v>
      </c>
      <c r="AQ2">
        <v>61338568</v>
      </c>
      <c r="AR2" s="138" t="s">
        <v>305</v>
      </c>
      <c r="AS2" s="137">
        <f t="shared" ref="AS2:AS33" si="0">AQ2/E2</f>
        <v>15070.901228501229</v>
      </c>
      <c r="AT2">
        <v>62823538</v>
      </c>
      <c r="AU2" s="138" t="s">
        <v>305</v>
      </c>
      <c r="AV2" s="137">
        <f>AT2/C2</f>
        <v>13621.755854293147</v>
      </c>
      <c r="AW2" s="137">
        <f>AS2-AV2</f>
        <v>1449.1453742080812</v>
      </c>
    </row>
    <row r="3" spans="1:49" x14ac:dyDescent="0.2">
      <c r="A3" t="s">
        <v>206</v>
      </c>
      <c r="B3" s="138" t="s">
        <v>306</v>
      </c>
      <c r="C3">
        <v>5319</v>
      </c>
      <c r="D3" s="138" t="s">
        <v>306</v>
      </c>
      <c r="E3">
        <v>4818</v>
      </c>
      <c r="F3">
        <v>1165</v>
      </c>
      <c r="G3" s="138" t="s">
        <v>306</v>
      </c>
      <c r="H3" s="156">
        <f t="shared" ref="H3:H66" si="1">(F3/E3)*100</f>
        <v>24.18015774180158</v>
      </c>
      <c r="I3">
        <v>1188</v>
      </c>
      <c r="J3" s="138" t="s">
        <v>306</v>
      </c>
      <c r="K3" s="156">
        <f t="shared" ref="K3:K66" si="2">I3/C3*100</f>
        <v>22.335025380710661</v>
      </c>
      <c r="L3" s="156">
        <f t="shared" ref="L3:L66" si="3">H3-K3</f>
        <v>1.8451323610909185</v>
      </c>
      <c r="M3">
        <v>3280</v>
      </c>
      <c r="N3" s="138" t="s">
        <v>306</v>
      </c>
      <c r="O3" s="156">
        <f t="shared" ref="O3:O66" si="4">(M3/E3)*100</f>
        <v>68.078040680780404</v>
      </c>
      <c r="P3">
        <v>3103</v>
      </c>
      <c r="Q3" s="138" t="s">
        <v>306</v>
      </c>
      <c r="R3" s="156">
        <f t="shared" ref="R3:R66" si="5">P3/C3*100</f>
        <v>58.33803346493702</v>
      </c>
      <c r="S3" s="156">
        <f t="shared" ref="S3:S66" si="6">O3-R3</f>
        <v>9.7400072158433844</v>
      </c>
      <c r="T3" s="138" t="s">
        <v>306</v>
      </c>
      <c r="U3">
        <v>4317</v>
      </c>
      <c r="V3">
        <v>3870</v>
      </c>
      <c r="W3">
        <v>2332</v>
      </c>
      <c r="X3" s="138" t="s">
        <v>306</v>
      </c>
      <c r="Y3" s="156">
        <f t="shared" ref="Y3:Y66" si="7">(W3/V3)*100</f>
        <v>60.258397932816536</v>
      </c>
      <c r="Z3">
        <v>2101</v>
      </c>
      <c r="AA3" s="138" t="s">
        <v>306</v>
      </c>
      <c r="AB3" s="156">
        <f t="shared" ref="AB3:AB66" si="8">Z3/U3*100</f>
        <v>48.668056520731987</v>
      </c>
      <c r="AC3" s="156">
        <f t="shared" ref="AC3:AC66" si="9">Y3-AB3</f>
        <v>11.590341412084548</v>
      </c>
      <c r="AD3">
        <v>500</v>
      </c>
      <c r="AE3" s="138" t="s">
        <v>306</v>
      </c>
      <c r="AF3" s="156">
        <f t="shared" ref="AF3:AF66" si="10">(AD3/E3)*100</f>
        <v>10.377750103777501</v>
      </c>
      <c r="AG3">
        <v>670</v>
      </c>
      <c r="AH3" s="138" t="s">
        <v>306</v>
      </c>
      <c r="AI3" s="156">
        <f t="shared" ref="AI3:AI66" si="11">AG3/C3*100</f>
        <v>12.59635269787554</v>
      </c>
      <c r="AJ3">
        <v>4530</v>
      </c>
      <c r="AK3" s="138" t="s">
        <v>306</v>
      </c>
      <c r="AL3" s="157">
        <f t="shared" ref="AL3:AL66" si="12">(AJ3/E3)*100</f>
        <v>94.022415940224164</v>
      </c>
      <c r="AM3">
        <v>4790</v>
      </c>
      <c r="AN3" s="138" t="s">
        <v>306</v>
      </c>
      <c r="AO3" s="157">
        <f t="shared" ref="AO3:AO66" si="13">AM3/C3*100</f>
        <v>90.054521526602755</v>
      </c>
      <c r="AP3" s="157">
        <f t="shared" ref="AP3:AP66" si="14">AL3-AO3</f>
        <v>3.9678944136214085</v>
      </c>
      <c r="AQ3">
        <v>99348173</v>
      </c>
      <c r="AR3" s="138" t="s">
        <v>306</v>
      </c>
      <c r="AS3" s="137">
        <f t="shared" si="0"/>
        <v>20620.210253217101</v>
      </c>
      <c r="AT3">
        <v>138215675</v>
      </c>
      <c r="AU3" s="138" t="s">
        <v>306</v>
      </c>
      <c r="AV3" s="137">
        <f t="shared" ref="AV3:AV66" si="15">AT3/C3</f>
        <v>25985.274487685656</v>
      </c>
      <c r="AW3" s="137">
        <f t="shared" ref="AW3:AW66" si="16">AS3-AV3</f>
        <v>-5365.0642344685548</v>
      </c>
    </row>
    <row r="4" spans="1:49" x14ac:dyDescent="0.2">
      <c r="A4" t="s">
        <v>207</v>
      </c>
      <c r="B4" s="138" t="s">
        <v>307</v>
      </c>
      <c r="C4">
        <v>5918</v>
      </c>
      <c r="D4" s="138" t="s">
        <v>307</v>
      </c>
      <c r="E4">
        <v>5034</v>
      </c>
      <c r="F4">
        <v>1140</v>
      </c>
      <c r="G4" s="138" t="s">
        <v>307</v>
      </c>
      <c r="H4" s="156">
        <f t="shared" si="1"/>
        <v>22.646007151370679</v>
      </c>
      <c r="I4">
        <v>1326</v>
      </c>
      <c r="J4" s="138" t="s">
        <v>307</v>
      </c>
      <c r="K4" s="156">
        <f t="shared" si="2"/>
        <v>22.406218316998984</v>
      </c>
      <c r="L4" s="156">
        <f t="shared" si="3"/>
        <v>0.23978883437169429</v>
      </c>
      <c r="M4">
        <v>2810</v>
      </c>
      <c r="N4" s="138" t="s">
        <v>307</v>
      </c>
      <c r="O4" s="156">
        <f t="shared" si="4"/>
        <v>55.820421136273346</v>
      </c>
      <c r="P4">
        <v>2733</v>
      </c>
      <c r="Q4" s="138" t="s">
        <v>307</v>
      </c>
      <c r="R4" s="156">
        <f t="shared" si="5"/>
        <v>46.181142277796553</v>
      </c>
      <c r="S4" s="156">
        <f t="shared" si="6"/>
        <v>9.6392788584767928</v>
      </c>
      <c r="T4" s="138" t="s">
        <v>307</v>
      </c>
      <c r="U4">
        <v>4688</v>
      </c>
      <c r="V4">
        <v>3895</v>
      </c>
      <c r="W4">
        <v>1671</v>
      </c>
      <c r="X4" s="138" t="s">
        <v>307</v>
      </c>
      <c r="Y4" s="156">
        <f t="shared" si="7"/>
        <v>42.90115532734275</v>
      </c>
      <c r="Z4">
        <v>1503</v>
      </c>
      <c r="AA4" s="138" t="s">
        <v>307</v>
      </c>
      <c r="AB4" s="156">
        <f t="shared" si="8"/>
        <v>32.060580204778155</v>
      </c>
      <c r="AC4" s="156">
        <f t="shared" si="9"/>
        <v>10.840575122564594</v>
      </c>
      <c r="AD4">
        <v>633</v>
      </c>
      <c r="AE4" s="138" t="s">
        <v>307</v>
      </c>
      <c r="AF4" s="156">
        <f t="shared" si="10"/>
        <v>12.574493444576879</v>
      </c>
      <c r="AG4">
        <v>780</v>
      </c>
      <c r="AH4" s="138" t="s">
        <v>307</v>
      </c>
      <c r="AI4" s="156">
        <f t="shared" si="11"/>
        <v>13.18012842176411</v>
      </c>
      <c r="AJ4">
        <v>4476</v>
      </c>
      <c r="AK4" s="138" t="s">
        <v>307</v>
      </c>
      <c r="AL4" s="157">
        <f t="shared" si="12"/>
        <v>88.915375446960667</v>
      </c>
      <c r="AM4">
        <v>4575</v>
      </c>
      <c r="AN4" s="138" t="s">
        <v>307</v>
      </c>
      <c r="AO4" s="157">
        <f t="shared" si="13"/>
        <v>77.306522473808712</v>
      </c>
      <c r="AP4" s="157">
        <f t="shared" si="14"/>
        <v>11.608852973151954</v>
      </c>
      <c r="AQ4">
        <v>59804488</v>
      </c>
      <c r="AR4" s="138" t="s">
        <v>307</v>
      </c>
      <c r="AS4" s="137">
        <f t="shared" si="0"/>
        <v>11880.112832737386</v>
      </c>
      <c r="AT4">
        <v>55700362</v>
      </c>
      <c r="AU4" s="138" t="s">
        <v>307</v>
      </c>
      <c r="AV4" s="137">
        <f t="shared" si="15"/>
        <v>9412.0246704967903</v>
      </c>
      <c r="AW4" s="137">
        <f t="shared" si="16"/>
        <v>2468.0881622405959</v>
      </c>
    </row>
    <row r="5" spans="1:49" x14ac:dyDescent="0.2">
      <c r="A5" t="s">
        <v>208</v>
      </c>
      <c r="B5" s="138" t="s">
        <v>308</v>
      </c>
      <c r="C5">
        <v>2325</v>
      </c>
      <c r="D5" s="138" t="s">
        <v>308</v>
      </c>
      <c r="E5">
        <v>2323</v>
      </c>
      <c r="F5">
        <v>675</v>
      </c>
      <c r="G5" s="138" t="s">
        <v>308</v>
      </c>
      <c r="H5" s="156">
        <f t="shared" si="1"/>
        <v>29.057253551442102</v>
      </c>
      <c r="I5">
        <v>615</v>
      </c>
      <c r="J5" s="138" t="s">
        <v>308</v>
      </c>
      <c r="K5" s="156">
        <f t="shared" si="2"/>
        <v>26.451612903225808</v>
      </c>
      <c r="L5" s="156">
        <f t="shared" si="3"/>
        <v>2.6056406482162942</v>
      </c>
      <c r="M5">
        <v>1009</v>
      </c>
      <c r="N5" s="138" t="s">
        <v>308</v>
      </c>
      <c r="O5" s="156">
        <f t="shared" si="4"/>
        <v>43.435213086526041</v>
      </c>
      <c r="P5">
        <v>738</v>
      </c>
      <c r="Q5" s="138" t="s">
        <v>308</v>
      </c>
      <c r="R5" s="156">
        <f t="shared" si="5"/>
        <v>31.741935483870972</v>
      </c>
      <c r="S5" s="156">
        <f t="shared" si="6"/>
        <v>11.693277602655069</v>
      </c>
      <c r="T5" s="138" t="s">
        <v>308</v>
      </c>
      <c r="U5">
        <v>2033</v>
      </c>
      <c r="V5">
        <v>1927</v>
      </c>
      <c r="W5">
        <v>613</v>
      </c>
      <c r="X5" s="138" t="s">
        <v>308</v>
      </c>
      <c r="Y5" s="156">
        <f t="shared" si="7"/>
        <v>31.811105345096003</v>
      </c>
      <c r="Z5">
        <v>446</v>
      </c>
      <c r="AA5" s="138" t="s">
        <v>308</v>
      </c>
      <c r="AB5" s="156">
        <f t="shared" si="8"/>
        <v>21.938022626660107</v>
      </c>
      <c r="AC5" s="156">
        <f t="shared" si="9"/>
        <v>9.8730827184358958</v>
      </c>
      <c r="AD5">
        <v>388</v>
      </c>
      <c r="AE5" s="138" t="s">
        <v>308</v>
      </c>
      <c r="AF5" s="156">
        <f t="shared" si="10"/>
        <v>16.702539819199309</v>
      </c>
      <c r="AG5">
        <v>273</v>
      </c>
      <c r="AH5" s="138" t="s">
        <v>308</v>
      </c>
      <c r="AI5" s="156">
        <f t="shared" si="11"/>
        <v>11.741935483870968</v>
      </c>
      <c r="AJ5">
        <v>1121</v>
      </c>
      <c r="AK5" s="138" t="s">
        <v>308</v>
      </c>
      <c r="AL5" s="157">
        <f t="shared" si="12"/>
        <v>48.256564786913472</v>
      </c>
      <c r="AM5">
        <v>1044</v>
      </c>
      <c r="AN5" s="138" t="s">
        <v>308</v>
      </c>
      <c r="AO5" s="157">
        <f t="shared" si="13"/>
        <v>44.903225806451616</v>
      </c>
      <c r="AP5" s="157">
        <f t="shared" si="14"/>
        <v>3.3533389804618565</v>
      </c>
      <c r="AQ5">
        <v>28583546</v>
      </c>
      <c r="AR5" s="138" t="s">
        <v>308</v>
      </c>
      <c r="AS5" s="137">
        <f t="shared" si="0"/>
        <v>12304.58286698235</v>
      </c>
      <c r="AT5">
        <v>15683618</v>
      </c>
      <c r="AU5" s="138" t="s">
        <v>308</v>
      </c>
      <c r="AV5" s="137">
        <f t="shared" si="15"/>
        <v>6745.6421505376347</v>
      </c>
      <c r="AW5" s="137">
        <f t="shared" si="16"/>
        <v>5558.9407164447148</v>
      </c>
    </row>
    <row r="6" spans="1:49" x14ac:dyDescent="0.2">
      <c r="A6" t="s">
        <v>209</v>
      </c>
      <c r="B6" s="138" t="s">
        <v>309</v>
      </c>
      <c r="C6">
        <v>2101</v>
      </c>
      <c r="D6" s="138" t="s">
        <v>309</v>
      </c>
      <c r="E6">
        <v>2012</v>
      </c>
      <c r="F6">
        <v>558</v>
      </c>
      <c r="G6" s="138" t="s">
        <v>309</v>
      </c>
      <c r="H6" s="156">
        <f t="shared" si="1"/>
        <v>27.733598409542743</v>
      </c>
      <c r="I6">
        <v>513</v>
      </c>
      <c r="J6" s="138" t="s">
        <v>309</v>
      </c>
      <c r="K6" s="156">
        <f t="shared" si="2"/>
        <v>24.416944312232268</v>
      </c>
      <c r="L6" s="156">
        <f t="shared" si="3"/>
        <v>3.3166540973104759</v>
      </c>
      <c r="M6">
        <v>899</v>
      </c>
      <c r="N6" s="138" t="s">
        <v>309</v>
      </c>
      <c r="O6" s="156">
        <f t="shared" si="4"/>
        <v>44.681908548707753</v>
      </c>
      <c r="P6">
        <v>642</v>
      </c>
      <c r="Q6" s="138" t="s">
        <v>309</v>
      </c>
      <c r="R6" s="156">
        <f t="shared" si="5"/>
        <v>30.556877677296523</v>
      </c>
      <c r="S6" s="156">
        <f t="shared" si="6"/>
        <v>14.12503087141123</v>
      </c>
      <c r="T6" s="138" t="s">
        <v>309</v>
      </c>
      <c r="U6">
        <v>1809</v>
      </c>
      <c r="V6">
        <v>1625</v>
      </c>
      <c r="W6">
        <v>512</v>
      </c>
      <c r="X6" s="138" t="s">
        <v>309</v>
      </c>
      <c r="Y6" s="156">
        <f t="shared" si="7"/>
        <v>31.507692307692309</v>
      </c>
      <c r="Z6">
        <v>350</v>
      </c>
      <c r="AA6" s="138" t="s">
        <v>309</v>
      </c>
      <c r="AB6" s="156">
        <f t="shared" si="8"/>
        <v>19.347705914870094</v>
      </c>
      <c r="AC6" s="156">
        <f t="shared" si="9"/>
        <v>12.159986392822216</v>
      </c>
      <c r="AD6">
        <v>293</v>
      </c>
      <c r="AE6" s="138" t="s">
        <v>309</v>
      </c>
      <c r="AF6" s="156">
        <f t="shared" si="10"/>
        <v>14.56262425447316</v>
      </c>
      <c r="AG6">
        <v>305</v>
      </c>
      <c r="AH6" s="138" t="s">
        <v>309</v>
      </c>
      <c r="AI6" s="156">
        <f t="shared" si="11"/>
        <v>14.516896715849596</v>
      </c>
      <c r="AJ6">
        <v>889</v>
      </c>
      <c r="AK6" s="138" t="s">
        <v>309</v>
      </c>
      <c r="AL6" s="157">
        <f t="shared" si="12"/>
        <v>44.184890656063622</v>
      </c>
      <c r="AM6">
        <v>726</v>
      </c>
      <c r="AN6" s="138" t="s">
        <v>309</v>
      </c>
      <c r="AO6" s="157">
        <f t="shared" si="13"/>
        <v>34.554973821989527</v>
      </c>
      <c r="AP6" s="157">
        <f t="shared" si="14"/>
        <v>9.6299168340740948</v>
      </c>
      <c r="AQ6">
        <v>19762749</v>
      </c>
      <c r="AR6" s="138" t="s">
        <v>309</v>
      </c>
      <c r="AS6" s="137">
        <f t="shared" si="0"/>
        <v>9822.4398608349893</v>
      </c>
      <c r="AT6">
        <v>12976535</v>
      </c>
      <c r="AU6" s="138" t="s">
        <v>309</v>
      </c>
      <c r="AV6" s="137">
        <f t="shared" si="15"/>
        <v>6176.3612565445028</v>
      </c>
      <c r="AW6" s="137">
        <f t="shared" si="16"/>
        <v>3646.0786042904865</v>
      </c>
    </row>
    <row r="7" spans="1:49" x14ac:dyDescent="0.2">
      <c r="A7" t="s">
        <v>210</v>
      </c>
      <c r="B7" s="138" t="s">
        <v>310</v>
      </c>
      <c r="C7">
        <v>2660</v>
      </c>
      <c r="D7" s="138" t="s">
        <v>310</v>
      </c>
      <c r="E7">
        <v>2622</v>
      </c>
      <c r="F7">
        <v>380</v>
      </c>
      <c r="G7" s="138" t="s">
        <v>310</v>
      </c>
      <c r="H7" s="156">
        <f t="shared" si="1"/>
        <v>14.492753623188406</v>
      </c>
      <c r="I7">
        <v>448</v>
      </c>
      <c r="J7" s="138" t="s">
        <v>310</v>
      </c>
      <c r="K7" s="156">
        <f t="shared" si="2"/>
        <v>16.842105263157894</v>
      </c>
      <c r="L7" s="156">
        <f t="shared" si="3"/>
        <v>-2.3493516399694876</v>
      </c>
      <c r="M7">
        <v>726</v>
      </c>
      <c r="N7" s="138" t="s">
        <v>310</v>
      </c>
      <c r="O7" s="156">
        <f t="shared" si="4"/>
        <v>27.688787185354691</v>
      </c>
      <c r="P7">
        <v>550</v>
      </c>
      <c r="Q7" s="138" t="s">
        <v>310</v>
      </c>
      <c r="R7" s="156">
        <f t="shared" si="5"/>
        <v>20.676691729323306</v>
      </c>
      <c r="S7" s="156">
        <f t="shared" si="6"/>
        <v>7.0120954560313855</v>
      </c>
      <c r="T7" s="138" t="s">
        <v>310</v>
      </c>
      <c r="U7">
        <v>2528</v>
      </c>
      <c r="V7">
        <v>2477</v>
      </c>
      <c r="W7">
        <v>581</v>
      </c>
      <c r="X7" s="138" t="s">
        <v>310</v>
      </c>
      <c r="Y7" s="156">
        <f t="shared" si="7"/>
        <v>23.455793298344769</v>
      </c>
      <c r="Z7">
        <v>418</v>
      </c>
      <c r="AA7" s="138" t="s">
        <v>310</v>
      </c>
      <c r="AB7" s="156">
        <f t="shared" si="8"/>
        <v>16.534810126582279</v>
      </c>
      <c r="AC7" s="156">
        <f t="shared" si="9"/>
        <v>6.9209831717624901</v>
      </c>
      <c r="AD7">
        <v>509</v>
      </c>
      <c r="AE7" s="138" t="s">
        <v>310</v>
      </c>
      <c r="AF7" s="156">
        <f t="shared" si="10"/>
        <v>19.412662090007629</v>
      </c>
      <c r="AG7">
        <v>437</v>
      </c>
      <c r="AH7" s="138" t="s">
        <v>310</v>
      </c>
      <c r="AI7" s="156">
        <f t="shared" si="11"/>
        <v>16.428571428571427</v>
      </c>
      <c r="AJ7">
        <v>1447</v>
      </c>
      <c r="AK7" s="138" t="s">
        <v>310</v>
      </c>
      <c r="AL7" s="157">
        <f t="shared" si="12"/>
        <v>55.186880244088485</v>
      </c>
      <c r="AM7">
        <v>1739</v>
      </c>
      <c r="AN7" s="138" t="s">
        <v>310</v>
      </c>
      <c r="AO7" s="157">
        <f t="shared" si="13"/>
        <v>65.375939849624061</v>
      </c>
      <c r="AP7" s="157">
        <f t="shared" si="14"/>
        <v>-10.189059605535576</v>
      </c>
      <c r="AQ7">
        <v>43282765</v>
      </c>
      <c r="AR7" s="138" t="s">
        <v>310</v>
      </c>
      <c r="AS7" s="137">
        <f t="shared" si="0"/>
        <v>16507.538138825323</v>
      </c>
      <c r="AT7">
        <v>30301130</v>
      </c>
      <c r="AU7" s="138" t="s">
        <v>310</v>
      </c>
      <c r="AV7" s="137">
        <f t="shared" si="15"/>
        <v>11391.402255639097</v>
      </c>
      <c r="AW7" s="137">
        <f t="shared" si="16"/>
        <v>5116.1358831862253</v>
      </c>
    </row>
    <row r="8" spans="1:49" x14ac:dyDescent="0.2">
      <c r="A8" t="s">
        <v>211</v>
      </c>
      <c r="B8" s="138" t="s">
        <v>311</v>
      </c>
      <c r="C8">
        <v>4369</v>
      </c>
      <c r="D8" s="138" t="s">
        <v>311</v>
      </c>
      <c r="E8">
        <v>3751</v>
      </c>
      <c r="F8">
        <v>863</v>
      </c>
      <c r="G8" s="138" t="s">
        <v>311</v>
      </c>
      <c r="H8" s="156">
        <f t="shared" si="1"/>
        <v>23.007198080511866</v>
      </c>
      <c r="I8">
        <v>1004</v>
      </c>
      <c r="J8" s="138" t="s">
        <v>311</v>
      </c>
      <c r="K8" s="156">
        <f t="shared" si="2"/>
        <v>22.980086976424811</v>
      </c>
      <c r="L8" s="156">
        <f t="shared" si="3"/>
        <v>2.7111104087055082E-2</v>
      </c>
      <c r="M8">
        <v>1430</v>
      </c>
      <c r="N8" s="138" t="s">
        <v>311</v>
      </c>
      <c r="O8" s="156">
        <f t="shared" si="4"/>
        <v>38.123167155425222</v>
      </c>
      <c r="P8">
        <v>1125</v>
      </c>
      <c r="Q8" s="138" t="s">
        <v>311</v>
      </c>
      <c r="R8" s="156">
        <f t="shared" si="5"/>
        <v>25.749599450675209</v>
      </c>
      <c r="S8" s="156">
        <f t="shared" si="6"/>
        <v>12.373567704750013</v>
      </c>
      <c r="T8" s="138" t="s">
        <v>311</v>
      </c>
      <c r="U8">
        <v>3907</v>
      </c>
      <c r="V8">
        <v>3187</v>
      </c>
      <c r="W8">
        <v>866</v>
      </c>
      <c r="X8" s="138" t="s">
        <v>311</v>
      </c>
      <c r="Y8" s="156">
        <f t="shared" si="7"/>
        <v>27.172889865076876</v>
      </c>
      <c r="Z8">
        <v>663</v>
      </c>
      <c r="AA8" s="138" t="s">
        <v>311</v>
      </c>
      <c r="AB8" s="156">
        <f t="shared" si="8"/>
        <v>16.969541847965193</v>
      </c>
      <c r="AC8" s="156">
        <f t="shared" si="9"/>
        <v>10.203348017111683</v>
      </c>
      <c r="AD8">
        <v>489</v>
      </c>
      <c r="AE8" s="138" t="s">
        <v>311</v>
      </c>
      <c r="AF8" s="156">
        <f t="shared" si="10"/>
        <v>13.036523593708344</v>
      </c>
      <c r="AG8">
        <v>564</v>
      </c>
      <c r="AH8" s="138" t="s">
        <v>311</v>
      </c>
      <c r="AI8" s="156">
        <f t="shared" si="11"/>
        <v>12.909132524605175</v>
      </c>
      <c r="AJ8">
        <v>1602</v>
      </c>
      <c r="AK8" s="138" t="s">
        <v>311</v>
      </c>
      <c r="AL8" s="157">
        <f t="shared" si="12"/>
        <v>42.708611037056784</v>
      </c>
      <c r="AM8">
        <v>1421</v>
      </c>
      <c r="AN8" s="138" t="s">
        <v>311</v>
      </c>
      <c r="AO8" s="157">
        <f t="shared" si="13"/>
        <v>32.524605172808421</v>
      </c>
      <c r="AP8" s="157">
        <f t="shared" si="14"/>
        <v>10.184005864248363</v>
      </c>
      <c r="AQ8">
        <v>40867426</v>
      </c>
      <c r="AR8" s="138" t="s">
        <v>311</v>
      </c>
      <c r="AS8" s="137">
        <f t="shared" si="0"/>
        <v>10895.074913356439</v>
      </c>
      <c r="AT8">
        <v>743808</v>
      </c>
      <c r="AU8" s="138" t="s">
        <v>311</v>
      </c>
      <c r="AV8" s="137">
        <f t="shared" si="15"/>
        <v>170.24673838406957</v>
      </c>
      <c r="AW8" s="137">
        <f t="shared" si="16"/>
        <v>10724.828174972368</v>
      </c>
    </row>
    <row r="9" spans="1:49" x14ac:dyDescent="0.2">
      <c r="A9" t="s">
        <v>212</v>
      </c>
      <c r="B9" s="138" t="s">
        <v>312</v>
      </c>
      <c r="C9">
        <v>3423</v>
      </c>
      <c r="D9" s="138" t="s">
        <v>312</v>
      </c>
      <c r="E9">
        <v>3226</v>
      </c>
      <c r="F9">
        <v>760</v>
      </c>
      <c r="G9" s="138" t="s">
        <v>312</v>
      </c>
      <c r="H9" s="156">
        <f t="shared" si="1"/>
        <v>23.558586484810913</v>
      </c>
      <c r="I9">
        <v>726</v>
      </c>
      <c r="J9" s="138" t="s">
        <v>312</v>
      </c>
      <c r="K9" s="156">
        <f t="shared" si="2"/>
        <v>21.20946538124452</v>
      </c>
      <c r="L9" s="156">
        <f t="shared" si="3"/>
        <v>2.349121103566393</v>
      </c>
      <c r="M9">
        <v>2191</v>
      </c>
      <c r="N9" s="138" t="s">
        <v>312</v>
      </c>
      <c r="O9" s="156">
        <f t="shared" si="4"/>
        <v>67.916924984500923</v>
      </c>
      <c r="P9">
        <v>1976</v>
      </c>
      <c r="Q9" s="138" t="s">
        <v>312</v>
      </c>
      <c r="R9" s="156">
        <f t="shared" si="5"/>
        <v>57.727139935728886</v>
      </c>
      <c r="S9" s="156">
        <f t="shared" si="6"/>
        <v>10.189785048772038</v>
      </c>
      <c r="T9" s="138" t="s">
        <v>312</v>
      </c>
      <c r="U9">
        <v>2676</v>
      </c>
      <c r="V9">
        <v>2463</v>
      </c>
      <c r="W9">
        <v>1428</v>
      </c>
      <c r="X9" s="138" t="s">
        <v>312</v>
      </c>
      <c r="Y9" s="156">
        <f t="shared" si="7"/>
        <v>57.978075517661388</v>
      </c>
      <c r="Z9">
        <v>1229</v>
      </c>
      <c r="AA9" s="138" t="s">
        <v>312</v>
      </c>
      <c r="AB9" s="156">
        <f t="shared" si="8"/>
        <v>45.926756352765317</v>
      </c>
      <c r="AC9" s="156">
        <f t="shared" si="9"/>
        <v>12.051319164896071</v>
      </c>
      <c r="AD9">
        <v>429</v>
      </c>
      <c r="AE9" s="138" t="s">
        <v>312</v>
      </c>
      <c r="AF9" s="156">
        <f t="shared" si="10"/>
        <v>13.298202107873527</v>
      </c>
      <c r="AG9">
        <v>403</v>
      </c>
      <c r="AH9" s="138" t="s">
        <v>312</v>
      </c>
      <c r="AI9" s="156">
        <f t="shared" si="11"/>
        <v>11.773298276365761</v>
      </c>
      <c r="AJ9">
        <v>2829</v>
      </c>
      <c r="AK9" s="138" t="s">
        <v>312</v>
      </c>
      <c r="AL9" s="157">
        <f t="shared" si="12"/>
        <v>87.693738375697464</v>
      </c>
      <c r="AM9">
        <v>2821</v>
      </c>
      <c r="AN9" s="138" t="s">
        <v>312</v>
      </c>
      <c r="AO9" s="157">
        <f t="shared" si="13"/>
        <v>82.413087934560323</v>
      </c>
      <c r="AP9" s="157">
        <f t="shared" si="14"/>
        <v>5.2806504411371407</v>
      </c>
      <c r="AQ9">
        <v>43011727</v>
      </c>
      <c r="AR9" s="138" t="s">
        <v>312</v>
      </c>
      <c r="AS9" s="137">
        <f t="shared" si="0"/>
        <v>13332.835399876007</v>
      </c>
      <c r="AT9">
        <v>51846898</v>
      </c>
      <c r="AU9" s="138" t="s">
        <v>312</v>
      </c>
      <c r="AV9" s="137">
        <f t="shared" si="15"/>
        <v>15146.625182588372</v>
      </c>
      <c r="AW9" s="137">
        <f t="shared" si="16"/>
        <v>-1813.7897827123652</v>
      </c>
    </row>
    <row r="10" spans="1:49" x14ac:dyDescent="0.2">
      <c r="A10" t="s">
        <v>213</v>
      </c>
      <c r="B10" s="138" t="s">
        <v>313</v>
      </c>
      <c r="C10">
        <v>2551</v>
      </c>
      <c r="D10" s="138" t="s">
        <v>313</v>
      </c>
      <c r="E10">
        <v>2331</v>
      </c>
      <c r="F10">
        <v>685</v>
      </c>
      <c r="G10" s="138" t="s">
        <v>313</v>
      </c>
      <c r="H10" s="156">
        <f t="shared" si="1"/>
        <v>29.386529386529386</v>
      </c>
      <c r="I10">
        <v>713</v>
      </c>
      <c r="J10" s="138" t="s">
        <v>313</v>
      </c>
      <c r="K10" s="156">
        <f t="shared" si="2"/>
        <v>27.94982359858879</v>
      </c>
      <c r="L10" s="156">
        <f t="shared" si="3"/>
        <v>1.4367057879405962</v>
      </c>
      <c r="M10">
        <v>1074</v>
      </c>
      <c r="N10" s="138" t="s">
        <v>313</v>
      </c>
      <c r="O10" s="156">
        <f t="shared" si="4"/>
        <v>46.074646074646076</v>
      </c>
      <c r="P10">
        <v>921</v>
      </c>
      <c r="Q10" s="138" t="s">
        <v>313</v>
      </c>
      <c r="R10" s="156">
        <f t="shared" si="5"/>
        <v>36.103488827910624</v>
      </c>
      <c r="S10" s="156">
        <f t="shared" si="6"/>
        <v>9.9711572467354515</v>
      </c>
      <c r="T10" s="138" t="s">
        <v>313</v>
      </c>
      <c r="U10">
        <v>2168</v>
      </c>
      <c r="V10">
        <v>1878</v>
      </c>
      <c r="W10">
        <v>621</v>
      </c>
      <c r="X10" s="138" t="s">
        <v>313</v>
      </c>
      <c r="Y10" s="156">
        <f t="shared" si="7"/>
        <v>33.067092651757193</v>
      </c>
      <c r="Z10">
        <v>538</v>
      </c>
      <c r="AA10" s="138" t="s">
        <v>313</v>
      </c>
      <c r="AB10" s="156">
        <f t="shared" si="8"/>
        <v>24.815498154981551</v>
      </c>
      <c r="AC10" s="156">
        <f t="shared" si="9"/>
        <v>8.2515944967756418</v>
      </c>
      <c r="AD10">
        <v>317</v>
      </c>
      <c r="AE10" s="138" t="s">
        <v>313</v>
      </c>
      <c r="AF10" s="156">
        <f t="shared" si="10"/>
        <v>13.5993135993136</v>
      </c>
      <c r="AG10">
        <v>281</v>
      </c>
      <c r="AH10" s="138" t="s">
        <v>313</v>
      </c>
      <c r="AI10" s="156">
        <f t="shared" si="11"/>
        <v>11.015288122304979</v>
      </c>
      <c r="AJ10">
        <v>1256</v>
      </c>
      <c r="AK10" s="138" t="s">
        <v>313</v>
      </c>
      <c r="AL10" s="157">
        <f t="shared" si="12"/>
        <v>53.882453882453888</v>
      </c>
      <c r="AM10">
        <v>1202</v>
      </c>
      <c r="AN10" s="138" t="s">
        <v>313</v>
      </c>
      <c r="AO10" s="157">
        <f t="shared" si="13"/>
        <v>47.118776950215604</v>
      </c>
      <c r="AP10" s="157">
        <f t="shared" si="14"/>
        <v>6.7636769322382833</v>
      </c>
      <c r="AQ10">
        <v>17710620</v>
      </c>
      <c r="AR10" s="138" t="s">
        <v>313</v>
      </c>
      <c r="AS10" s="137">
        <f t="shared" si="0"/>
        <v>7597.863577863578</v>
      </c>
      <c r="AT10">
        <v>12914514</v>
      </c>
      <c r="AU10" s="138" t="s">
        <v>313</v>
      </c>
      <c r="AV10" s="137">
        <f t="shared" si="15"/>
        <v>5062.5299882399058</v>
      </c>
      <c r="AW10" s="137">
        <f t="shared" si="16"/>
        <v>2535.3335896236722</v>
      </c>
    </row>
    <row r="11" spans="1:49" x14ac:dyDescent="0.2">
      <c r="A11" t="s">
        <v>214</v>
      </c>
      <c r="B11" s="135">
        <v>10</v>
      </c>
      <c r="C11">
        <v>5264</v>
      </c>
      <c r="D11" s="135">
        <v>10</v>
      </c>
      <c r="E11">
        <v>4848</v>
      </c>
      <c r="F11">
        <v>1427</v>
      </c>
      <c r="G11" s="135">
        <v>10</v>
      </c>
      <c r="H11" s="156">
        <f t="shared" si="1"/>
        <v>29.434818481848186</v>
      </c>
      <c r="I11">
        <v>1425</v>
      </c>
      <c r="J11" s="135">
        <v>10</v>
      </c>
      <c r="K11" s="156">
        <f t="shared" si="2"/>
        <v>27.070668693009122</v>
      </c>
      <c r="L11" s="156">
        <f t="shared" si="3"/>
        <v>2.3641497888390646</v>
      </c>
      <c r="M11">
        <v>3398</v>
      </c>
      <c r="N11" s="135">
        <v>10</v>
      </c>
      <c r="O11" s="156">
        <f t="shared" si="4"/>
        <v>70.090759075907599</v>
      </c>
      <c r="P11">
        <v>3454</v>
      </c>
      <c r="Q11" s="135">
        <v>10</v>
      </c>
      <c r="R11" s="156">
        <f t="shared" si="5"/>
        <v>65.615501519756833</v>
      </c>
      <c r="S11" s="156">
        <f t="shared" si="6"/>
        <v>4.4752575561507655</v>
      </c>
      <c r="T11" s="135">
        <v>10</v>
      </c>
      <c r="U11">
        <v>4227</v>
      </c>
      <c r="V11">
        <v>3987</v>
      </c>
      <c r="W11">
        <v>2537</v>
      </c>
      <c r="X11" s="135">
        <v>10</v>
      </c>
      <c r="Y11" s="156">
        <f t="shared" si="7"/>
        <v>63.631803360923001</v>
      </c>
      <c r="Z11">
        <v>2417</v>
      </c>
      <c r="AA11" s="135">
        <v>10</v>
      </c>
      <c r="AB11" s="156">
        <f t="shared" si="8"/>
        <v>57.180033120416375</v>
      </c>
      <c r="AC11" s="156">
        <f t="shared" si="9"/>
        <v>6.451770240506626</v>
      </c>
      <c r="AD11">
        <v>569</v>
      </c>
      <c r="AE11" s="135">
        <v>10</v>
      </c>
      <c r="AF11" s="156">
        <f t="shared" si="10"/>
        <v>11.736798679867986</v>
      </c>
      <c r="AG11">
        <v>697</v>
      </c>
      <c r="AH11" s="135">
        <v>10</v>
      </c>
      <c r="AI11" s="156">
        <f t="shared" si="11"/>
        <v>13.240881458966566</v>
      </c>
      <c r="AJ11">
        <v>4212</v>
      </c>
      <c r="AK11" s="135">
        <v>10</v>
      </c>
      <c r="AL11" s="157">
        <f t="shared" si="12"/>
        <v>86.881188118811878</v>
      </c>
      <c r="AM11">
        <v>4646</v>
      </c>
      <c r="AN11" s="135">
        <v>10</v>
      </c>
      <c r="AO11" s="157">
        <f t="shared" si="13"/>
        <v>88.259878419452889</v>
      </c>
      <c r="AP11" s="157">
        <f t="shared" si="14"/>
        <v>-1.3786903006410114</v>
      </c>
      <c r="AQ11">
        <v>139547763</v>
      </c>
      <c r="AR11" s="135">
        <v>10</v>
      </c>
      <c r="AS11" s="137">
        <f t="shared" si="0"/>
        <v>28784.60457920792</v>
      </c>
      <c r="AT11">
        <v>160013490</v>
      </c>
      <c r="AU11" s="135">
        <v>10</v>
      </c>
      <c r="AV11" s="137">
        <f t="shared" si="15"/>
        <v>30397.699468085106</v>
      </c>
      <c r="AW11" s="137">
        <f t="shared" si="16"/>
        <v>-1613.0948888771854</v>
      </c>
    </row>
    <row r="12" spans="1:49" x14ac:dyDescent="0.2">
      <c r="A12" t="s">
        <v>215</v>
      </c>
      <c r="B12" s="135">
        <v>11</v>
      </c>
      <c r="C12">
        <v>6216</v>
      </c>
      <c r="D12" s="135">
        <v>11</v>
      </c>
      <c r="E12">
        <v>5288</v>
      </c>
      <c r="F12">
        <v>1498</v>
      </c>
      <c r="G12" s="135">
        <v>11</v>
      </c>
      <c r="H12" s="156">
        <f t="shared" si="1"/>
        <v>28.328290468986385</v>
      </c>
      <c r="I12">
        <v>1840</v>
      </c>
      <c r="J12" s="135">
        <v>11</v>
      </c>
      <c r="K12" s="156">
        <f t="shared" si="2"/>
        <v>29.601029601029598</v>
      </c>
      <c r="L12" s="156">
        <f t="shared" si="3"/>
        <v>-1.2727391320432133</v>
      </c>
      <c r="M12">
        <v>2069</v>
      </c>
      <c r="N12" s="135">
        <v>11</v>
      </c>
      <c r="O12" s="156">
        <f t="shared" si="4"/>
        <v>39.126323751891071</v>
      </c>
      <c r="P12">
        <v>1843</v>
      </c>
      <c r="Q12" s="135">
        <v>11</v>
      </c>
      <c r="R12" s="156">
        <f t="shared" si="5"/>
        <v>29.649292149292151</v>
      </c>
      <c r="S12" s="156">
        <f t="shared" si="6"/>
        <v>9.4770316025989203</v>
      </c>
      <c r="T12" s="135">
        <v>11</v>
      </c>
      <c r="U12">
        <v>5635</v>
      </c>
      <c r="V12">
        <v>4668</v>
      </c>
      <c r="W12">
        <v>1450</v>
      </c>
      <c r="X12" s="135">
        <v>11</v>
      </c>
      <c r="Y12" s="156">
        <f t="shared" si="7"/>
        <v>31.062553556126822</v>
      </c>
      <c r="Z12">
        <v>1263</v>
      </c>
      <c r="AA12" s="135">
        <v>11</v>
      </c>
      <c r="AB12" s="156">
        <f t="shared" si="8"/>
        <v>22.413487133984027</v>
      </c>
      <c r="AC12" s="156">
        <f t="shared" si="9"/>
        <v>8.6490664221427949</v>
      </c>
      <c r="AD12">
        <v>564</v>
      </c>
      <c r="AE12" s="135">
        <v>11</v>
      </c>
      <c r="AF12" s="156">
        <f t="shared" si="10"/>
        <v>10.665658093797276</v>
      </c>
      <c r="AG12">
        <v>696</v>
      </c>
      <c r="AH12" s="135">
        <v>11</v>
      </c>
      <c r="AI12" s="156">
        <f t="shared" si="11"/>
        <v>11.196911196911197</v>
      </c>
      <c r="AJ12">
        <v>2621</v>
      </c>
      <c r="AK12" s="135">
        <v>11</v>
      </c>
      <c r="AL12" s="157">
        <f t="shared" si="12"/>
        <v>49.565052950075646</v>
      </c>
      <c r="AM12">
        <v>2362</v>
      </c>
      <c r="AN12" s="135">
        <v>11</v>
      </c>
      <c r="AO12" s="157">
        <f t="shared" si="13"/>
        <v>37.998712998712996</v>
      </c>
      <c r="AP12" s="157">
        <f t="shared" si="14"/>
        <v>11.56633995136265</v>
      </c>
      <c r="AQ12">
        <v>53279678</v>
      </c>
      <c r="AR12" s="135">
        <v>11</v>
      </c>
      <c r="AS12" s="137">
        <f t="shared" si="0"/>
        <v>10075.582072617246</v>
      </c>
      <c r="AT12">
        <v>18966416</v>
      </c>
      <c r="AU12" s="135">
        <v>11</v>
      </c>
      <c r="AV12" s="137">
        <f t="shared" si="15"/>
        <v>3051.2252252252251</v>
      </c>
      <c r="AW12" s="137">
        <f t="shared" si="16"/>
        <v>7024.3568473920204</v>
      </c>
    </row>
    <row r="13" spans="1:49" x14ac:dyDescent="0.2">
      <c r="A13" t="s">
        <v>216</v>
      </c>
      <c r="B13" s="135">
        <v>12</v>
      </c>
      <c r="C13">
        <v>11506</v>
      </c>
      <c r="D13" s="135">
        <v>12</v>
      </c>
      <c r="E13">
        <v>9907</v>
      </c>
      <c r="F13">
        <v>2767</v>
      </c>
      <c r="G13" s="135">
        <v>12</v>
      </c>
      <c r="H13" s="156">
        <f t="shared" si="1"/>
        <v>27.929746643787222</v>
      </c>
      <c r="I13">
        <v>3338</v>
      </c>
      <c r="J13" s="135">
        <v>12</v>
      </c>
      <c r="K13" s="156">
        <f t="shared" si="2"/>
        <v>29.010950808273943</v>
      </c>
      <c r="L13" s="156">
        <f t="shared" si="3"/>
        <v>-1.0812041644867207</v>
      </c>
      <c r="M13">
        <v>5826</v>
      </c>
      <c r="N13" s="135">
        <v>12</v>
      </c>
      <c r="O13" s="156">
        <f t="shared" si="4"/>
        <v>58.806904209145053</v>
      </c>
      <c r="P13">
        <v>5611</v>
      </c>
      <c r="Q13" s="135">
        <v>12</v>
      </c>
      <c r="R13" s="156">
        <f t="shared" si="5"/>
        <v>48.765861289761865</v>
      </c>
      <c r="S13" s="156">
        <f t="shared" si="6"/>
        <v>10.041042919383187</v>
      </c>
      <c r="T13" s="135">
        <v>12</v>
      </c>
      <c r="U13">
        <v>8764</v>
      </c>
      <c r="V13">
        <v>7296</v>
      </c>
      <c r="W13">
        <v>3215</v>
      </c>
      <c r="X13" s="135">
        <v>12</v>
      </c>
      <c r="Y13" s="156">
        <f t="shared" si="7"/>
        <v>44.065241228070171</v>
      </c>
      <c r="Z13">
        <v>2870</v>
      </c>
      <c r="AA13" s="135">
        <v>12</v>
      </c>
      <c r="AB13" s="156">
        <f t="shared" si="8"/>
        <v>32.74760383386581</v>
      </c>
      <c r="AC13" s="156">
        <f t="shared" si="9"/>
        <v>11.317637394204361</v>
      </c>
      <c r="AD13">
        <v>1119</v>
      </c>
      <c r="AE13" s="135">
        <v>12</v>
      </c>
      <c r="AF13" s="156">
        <f t="shared" si="10"/>
        <v>11.295043908347633</v>
      </c>
      <c r="AG13">
        <v>1456</v>
      </c>
      <c r="AH13" s="135">
        <v>12</v>
      </c>
      <c r="AI13" s="156">
        <f t="shared" si="11"/>
        <v>12.654267338779768</v>
      </c>
      <c r="AJ13">
        <v>6216</v>
      </c>
      <c r="AK13" s="135">
        <v>12</v>
      </c>
      <c r="AL13" s="157">
        <f t="shared" si="12"/>
        <v>62.743514686585243</v>
      </c>
      <c r="AM13">
        <v>5826</v>
      </c>
      <c r="AN13" s="135">
        <v>12</v>
      </c>
      <c r="AO13" s="157">
        <f t="shared" si="13"/>
        <v>50.634451590474541</v>
      </c>
      <c r="AP13" s="157">
        <f t="shared" si="14"/>
        <v>12.109063096110702</v>
      </c>
      <c r="AQ13">
        <v>107678935</v>
      </c>
      <c r="AR13" s="135">
        <v>12</v>
      </c>
      <c r="AS13" s="137">
        <f t="shared" si="0"/>
        <v>10868.974967194912</v>
      </c>
      <c r="AT13">
        <v>80937630</v>
      </c>
      <c r="AU13" s="135">
        <v>12</v>
      </c>
      <c r="AV13" s="137">
        <f t="shared" si="15"/>
        <v>7034.3846688684162</v>
      </c>
      <c r="AW13" s="137">
        <f t="shared" si="16"/>
        <v>3834.5902983264959</v>
      </c>
    </row>
    <row r="14" spans="1:49" x14ac:dyDescent="0.2">
      <c r="A14" t="s">
        <v>217</v>
      </c>
      <c r="B14" s="135">
        <v>13</v>
      </c>
      <c r="C14">
        <v>4874</v>
      </c>
      <c r="D14" s="135">
        <v>13</v>
      </c>
      <c r="E14">
        <v>4620</v>
      </c>
      <c r="F14">
        <v>1106</v>
      </c>
      <c r="G14" s="135">
        <v>13</v>
      </c>
      <c r="H14" s="156">
        <f t="shared" si="1"/>
        <v>23.939393939393938</v>
      </c>
      <c r="I14">
        <v>1129</v>
      </c>
      <c r="J14" s="135">
        <v>13</v>
      </c>
      <c r="K14" s="156">
        <f t="shared" si="2"/>
        <v>23.163725892490767</v>
      </c>
      <c r="L14" s="156">
        <f t="shared" si="3"/>
        <v>0.7756680469031707</v>
      </c>
      <c r="M14">
        <v>2088</v>
      </c>
      <c r="N14" s="135">
        <v>13</v>
      </c>
      <c r="O14" s="156">
        <f t="shared" si="4"/>
        <v>45.194805194805191</v>
      </c>
      <c r="P14">
        <v>1679</v>
      </c>
      <c r="Q14" s="135">
        <v>13</v>
      </c>
      <c r="R14" s="156">
        <f t="shared" si="5"/>
        <v>34.448091916290515</v>
      </c>
      <c r="S14" s="156">
        <f t="shared" si="6"/>
        <v>10.746713278514676</v>
      </c>
      <c r="T14" s="135">
        <v>13</v>
      </c>
      <c r="U14">
        <v>4516</v>
      </c>
      <c r="V14">
        <v>4193</v>
      </c>
      <c r="W14">
        <v>1661</v>
      </c>
      <c r="X14" s="135">
        <v>13</v>
      </c>
      <c r="Y14" s="156">
        <f t="shared" si="7"/>
        <v>39.613641783925587</v>
      </c>
      <c r="Z14">
        <v>1322</v>
      </c>
      <c r="AA14" s="135">
        <v>13</v>
      </c>
      <c r="AB14" s="156">
        <f t="shared" si="8"/>
        <v>29.273693534100975</v>
      </c>
      <c r="AC14" s="156">
        <f t="shared" si="9"/>
        <v>10.339948249824612</v>
      </c>
      <c r="AD14">
        <v>737</v>
      </c>
      <c r="AE14" s="135">
        <v>13</v>
      </c>
      <c r="AF14" s="156">
        <f t="shared" si="10"/>
        <v>15.952380952380951</v>
      </c>
      <c r="AG14">
        <v>712</v>
      </c>
      <c r="AH14" s="135">
        <v>13</v>
      </c>
      <c r="AI14" s="156">
        <f t="shared" si="11"/>
        <v>14.608124743537134</v>
      </c>
      <c r="AJ14">
        <v>3234</v>
      </c>
      <c r="AK14" s="135">
        <v>13</v>
      </c>
      <c r="AL14" s="157">
        <f t="shared" si="12"/>
        <v>70</v>
      </c>
      <c r="AM14">
        <v>3155</v>
      </c>
      <c r="AN14" s="135">
        <v>13</v>
      </c>
      <c r="AO14" s="157">
        <f t="shared" si="13"/>
        <v>64.731226918342216</v>
      </c>
      <c r="AP14" s="157">
        <f t="shared" si="14"/>
        <v>5.268773081657784</v>
      </c>
      <c r="AQ14">
        <v>82855422</v>
      </c>
      <c r="AR14" s="135">
        <v>13</v>
      </c>
      <c r="AS14" s="137">
        <f t="shared" si="0"/>
        <v>17934.074025974027</v>
      </c>
      <c r="AT14">
        <v>43628835</v>
      </c>
      <c r="AU14" s="135">
        <v>13</v>
      </c>
      <c r="AV14" s="137">
        <f t="shared" si="15"/>
        <v>8951.3407878539183</v>
      </c>
      <c r="AW14" s="137">
        <f t="shared" si="16"/>
        <v>8982.7332381201086</v>
      </c>
    </row>
    <row r="15" spans="1:49" x14ac:dyDescent="0.2">
      <c r="A15" t="s">
        <v>218</v>
      </c>
      <c r="B15" s="135">
        <v>14</v>
      </c>
      <c r="C15">
        <v>6652</v>
      </c>
      <c r="D15" s="135">
        <v>14</v>
      </c>
      <c r="E15">
        <v>5857</v>
      </c>
      <c r="F15">
        <v>1514</v>
      </c>
      <c r="G15" s="135">
        <v>14</v>
      </c>
      <c r="H15" s="156">
        <f t="shared" si="1"/>
        <v>25.84941096124296</v>
      </c>
      <c r="I15">
        <v>1753</v>
      </c>
      <c r="J15" s="135">
        <v>14</v>
      </c>
      <c r="K15" s="156">
        <f t="shared" si="2"/>
        <v>26.352976548406492</v>
      </c>
      <c r="L15" s="156">
        <f t="shared" si="3"/>
        <v>-0.50356558716353206</v>
      </c>
      <c r="M15">
        <v>3234</v>
      </c>
      <c r="N15" s="135">
        <v>14</v>
      </c>
      <c r="O15" s="156">
        <f t="shared" si="4"/>
        <v>55.215980877582382</v>
      </c>
      <c r="P15">
        <v>2891</v>
      </c>
      <c r="Q15" s="135">
        <v>14</v>
      </c>
      <c r="R15" s="156">
        <f t="shared" si="5"/>
        <v>43.460613349368607</v>
      </c>
      <c r="S15" s="156">
        <f t="shared" si="6"/>
        <v>11.755367528213775</v>
      </c>
      <c r="T15" s="135">
        <v>14</v>
      </c>
      <c r="U15">
        <v>5516</v>
      </c>
      <c r="V15">
        <v>4712</v>
      </c>
      <c r="W15">
        <v>2089</v>
      </c>
      <c r="X15" s="135">
        <v>14</v>
      </c>
      <c r="Y15" s="156">
        <f t="shared" si="7"/>
        <v>44.333616298811549</v>
      </c>
      <c r="Z15">
        <v>1755</v>
      </c>
      <c r="AA15" s="135">
        <v>14</v>
      </c>
      <c r="AB15" s="156">
        <f t="shared" si="8"/>
        <v>31.816533720087019</v>
      </c>
      <c r="AC15" s="156">
        <f t="shared" si="9"/>
        <v>12.51708257872453</v>
      </c>
      <c r="AD15">
        <v>772</v>
      </c>
      <c r="AE15" s="135">
        <v>14</v>
      </c>
      <c r="AF15" s="156">
        <f t="shared" si="10"/>
        <v>13.180809288031414</v>
      </c>
      <c r="AG15">
        <v>778</v>
      </c>
      <c r="AH15" s="135">
        <v>14</v>
      </c>
      <c r="AI15" s="156">
        <f t="shared" si="11"/>
        <v>11.69573060733614</v>
      </c>
      <c r="AJ15">
        <v>5227</v>
      </c>
      <c r="AK15" s="135">
        <v>14</v>
      </c>
      <c r="AL15" s="157">
        <f t="shared" si="12"/>
        <v>89.243640088782655</v>
      </c>
      <c r="AM15">
        <v>5404</v>
      </c>
      <c r="AN15" s="135">
        <v>14</v>
      </c>
      <c r="AO15" s="157">
        <f t="shared" si="13"/>
        <v>81.23872519542995</v>
      </c>
      <c r="AP15" s="157">
        <f t="shared" si="14"/>
        <v>8.004914893352705</v>
      </c>
      <c r="AQ15">
        <v>73060776</v>
      </c>
      <c r="AR15" s="135">
        <v>14</v>
      </c>
      <c r="AS15" s="137">
        <f t="shared" si="0"/>
        <v>12474.095270616357</v>
      </c>
      <c r="AT15">
        <v>52450526</v>
      </c>
      <c r="AU15" s="135">
        <v>14</v>
      </c>
      <c r="AV15" s="137">
        <f t="shared" si="15"/>
        <v>7884.9257366205657</v>
      </c>
      <c r="AW15" s="137">
        <f t="shared" si="16"/>
        <v>4589.1695339957914</v>
      </c>
    </row>
    <row r="16" spans="1:49" x14ac:dyDescent="0.2">
      <c r="A16" t="s">
        <v>219</v>
      </c>
      <c r="B16" s="135">
        <v>15</v>
      </c>
      <c r="C16">
        <v>7064</v>
      </c>
      <c r="D16" s="135">
        <v>15</v>
      </c>
      <c r="E16">
        <v>6236</v>
      </c>
      <c r="F16">
        <v>1599</v>
      </c>
      <c r="G16" s="135">
        <v>15</v>
      </c>
      <c r="H16" s="156">
        <f t="shared" si="1"/>
        <v>25.64143681847338</v>
      </c>
      <c r="I16">
        <v>1810</v>
      </c>
      <c r="J16" s="135">
        <v>15</v>
      </c>
      <c r="K16" s="156">
        <f t="shared" si="2"/>
        <v>25.622876557191393</v>
      </c>
      <c r="L16" s="156">
        <f t="shared" si="3"/>
        <v>1.8560261281987067E-2</v>
      </c>
      <c r="M16">
        <v>3452</v>
      </c>
      <c r="N16" s="135">
        <v>15</v>
      </c>
      <c r="O16" s="156">
        <f t="shared" si="4"/>
        <v>55.355997434252721</v>
      </c>
      <c r="P16">
        <v>3080</v>
      </c>
      <c r="Q16" s="135">
        <v>15</v>
      </c>
      <c r="R16" s="156">
        <f t="shared" si="5"/>
        <v>43.601359003397512</v>
      </c>
      <c r="S16" s="156">
        <f t="shared" si="6"/>
        <v>11.754638430855209</v>
      </c>
      <c r="T16" s="135">
        <v>15</v>
      </c>
      <c r="U16">
        <v>5453</v>
      </c>
      <c r="V16">
        <v>4559</v>
      </c>
      <c r="W16">
        <v>1775</v>
      </c>
      <c r="X16" s="135">
        <v>15</v>
      </c>
      <c r="Y16" s="156">
        <f t="shared" si="7"/>
        <v>38.933976749287126</v>
      </c>
      <c r="Z16">
        <v>1469</v>
      </c>
      <c r="AA16" s="135">
        <v>15</v>
      </c>
      <c r="AB16" s="156">
        <f t="shared" si="8"/>
        <v>26.939299468182654</v>
      </c>
      <c r="AC16" s="156">
        <f t="shared" si="9"/>
        <v>11.994677281104472</v>
      </c>
      <c r="AD16">
        <v>765</v>
      </c>
      <c r="AE16" s="135">
        <v>15</v>
      </c>
      <c r="AF16" s="156">
        <f t="shared" si="10"/>
        <v>12.2674791533034</v>
      </c>
      <c r="AG16">
        <v>973</v>
      </c>
      <c r="AH16" s="135">
        <v>15</v>
      </c>
      <c r="AI16" s="156">
        <f t="shared" si="11"/>
        <v>13.774065685164214</v>
      </c>
      <c r="AJ16">
        <v>3973</v>
      </c>
      <c r="AK16" s="135">
        <v>15</v>
      </c>
      <c r="AL16" s="157">
        <f t="shared" si="12"/>
        <v>63.710711994868504</v>
      </c>
      <c r="AM16">
        <v>3559</v>
      </c>
      <c r="AN16" s="135">
        <v>15</v>
      </c>
      <c r="AO16" s="157">
        <f t="shared" si="13"/>
        <v>50.382219705549268</v>
      </c>
      <c r="AP16" s="157">
        <f t="shared" si="14"/>
        <v>13.328492289319236</v>
      </c>
      <c r="AQ16">
        <v>65643665</v>
      </c>
      <c r="AR16" s="135">
        <v>15</v>
      </c>
      <c r="AS16" s="137">
        <f t="shared" si="0"/>
        <v>10526.565907633098</v>
      </c>
      <c r="AT16">
        <v>48705184</v>
      </c>
      <c r="AU16" s="135">
        <v>15</v>
      </c>
      <c r="AV16" s="137">
        <f t="shared" si="15"/>
        <v>6894.8448471121173</v>
      </c>
      <c r="AW16" s="137">
        <f t="shared" si="16"/>
        <v>3631.7210605209802</v>
      </c>
    </row>
    <row r="17" spans="1:49" x14ac:dyDescent="0.2">
      <c r="A17" t="s">
        <v>220</v>
      </c>
      <c r="B17" s="135">
        <v>16</v>
      </c>
      <c r="C17">
        <v>6351</v>
      </c>
      <c r="D17" s="135">
        <v>16</v>
      </c>
      <c r="E17">
        <v>5162</v>
      </c>
      <c r="F17">
        <v>1214</v>
      </c>
      <c r="G17" s="135">
        <v>16</v>
      </c>
      <c r="H17" s="156">
        <f t="shared" si="1"/>
        <v>23.518016272762495</v>
      </c>
      <c r="I17">
        <v>1524</v>
      </c>
      <c r="J17" s="135">
        <v>16</v>
      </c>
      <c r="K17" s="156">
        <f t="shared" si="2"/>
        <v>23.996221067548419</v>
      </c>
      <c r="L17" s="156">
        <f t="shared" si="3"/>
        <v>-0.47820479478592404</v>
      </c>
      <c r="M17">
        <v>3096</v>
      </c>
      <c r="N17" s="135">
        <v>16</v>
      </c>
      <c r="O17" s="156">
        <f t="shared" si="4"/>
        <v>59.976753196435496</v>
      </c>
      <c r="P17">
        <v>3000</v>
      </c>
      <c r="Q17" s="135">
        <v>16</v>
      </c>
      <c r="R17" s="156">
        <f t="shared" si="5"/>
        <v>47.236655644780349</v>
      </c>
      <c r="S17" s="156">
        <f t="shared" si="6"/>
        <v>12.740097551655147</v>
      </c>
      <c r="T17" s="135">
        <v>16</v>
      </c>
      <c r="U17">
        <v>5390</v>
      </c>
      <c r="V17">
        <v>4313</v>
      </c>
      <c r="W17">
        <v>2247</v>
      </c>
      <c r="X17" s="135">
        <v>16</v>
      </c>
      <c r="Y17" s="156">
        <f t="shared" si="7"/>
        <v>52.098307442615344</v>
      </c>
      <c r="Z17">
        <v>2039</v>
      </c>
      <c r="AA17" s="135">
        <v>16</v>
      </c>
      <c r="AB17" s="156">
        <f t="shared" si="8"/>
        <v>37.829313543599255</v>
      </c>
      <c r="AC17" s="156">
        <f t="shared" si="9"/>
        <v>14.268993899016088</v>
      </c>
      <c r="AD17">
        <v>599</v>
      </c>
      <c r="AE17" s="135">
        <v>16</v>
      </c>
      <c r="AF17" s="156">
        <f t="shared" si="10"/>
        <v>11.604029445951182</v>
      </c>
      <c r="AG17">
        <v>688</v>
      </c>
      <c r="AH17" s="135">
        <v>16</v>
      </c>
      <c r="AI17" s="156">
        <f t="shared" si="11"/>
        <v>10.832939694536293</v>
      </c>
      <c r="AJ17">
        <v>4368</v>
      </c>
      <c r="AK17" s="135">
        <v>16</v>
      </c>
      <c r="AL17" s="157">
        <f t="shared" si="12"/>
        <v>84.618364974815961</v>
      </c>
      <c r="AM17">
        <v>4651</v>
      </c>
      <c r="AN17" s="135">
        <v>16</v>
      </c>
      <c r="AO17" s="157">
        <f t="shared" si="13"/>
        <v>73.232561801291141</v>
      </c>
      <c r="AP17" s="157">
        <f t="shared" si="14"/>
        <v>11.38580317352482</v>
      </c>
      <c r="AQ17">
        <v>106540882</v>
      </c>
      <c r="AR17" s="135">
        <v>16</v>
      </c>
      <c r="AS17" s="137">
        <f t="shared" si="0"/>
        <v>20639.457962030221</v>
      </c>
      <c r="AT17">
        <v>82207925</v>
      </c>
      <c r="AU17" s="135">
        <v>16</v>
      </c>
      <c r="AV17" s="137">
        <f t="shared" si="15"/>
        <v>12944.091481656433</v>
      </c>
      <c r="AW17" s="137">
        <f t="shared" si="16"/>
        <v>7695.3664803737884</v>
      </c>
    </row>
    <row r="18" spans="1:49" x14ac:dyDescent="0.2">
      <c r="A18" t="s">
        <v>221</v>
      </c>
      <c r="B18" s="135">
        <v>17</v>
      </c>
      <c r="C18">
        <v>7591</v>
      </c>
      <c r="D18" s="135">
        <v>17</v>
      </c>
      <c r="E18">
        <v>6350</v>
      </c>
      <c r="F18">
        <v>1514</v>
      </c>
      <c r="G18" s="135">
        <v>17</v>
      </c>
      <c r="H18" s="156">
        <f t="shared" si="1"/>
        <v>23.84251968503937</v>
      </c>
      <c r="I18">
        <v>1757</v>
      </c>
      <c r="J18" s="135">
        <v>17</v>
      </c>
      <c r="K18" s="156">
        <f t="shared" si="2"/>
        <v>23.145830588855222</v>
      </c>
      <c r="L18" s="156">
        <f t="shared" si="3"/>
        <v>0.69668909618414787</v>
      </c>
      <c r="M18">
        <v>3465</v>
      </c>
      <c r="N18" s="135">
        <v>17</v>
      </c>
      <c r="O18" s="156">
        <f t="shared" si="4"/>
        <v>54.566929133858267</v>
      </c>
      <c r="P18">
        <v>3226</v>
      </c>
      <c r="Q18" s="135">
        <v>17</v>
      </c>
      <c r="R18" s="156">
        <f t="shared" si="5"/>
        <v>42.497694638387564</v>
      </c>
      <c r="S18" s="156">
        <f t="shared" si="6"/>
        <v>12.069234495470702</v>
      </c>
      <c r="T18" s="135">
        <v>17</v>
      </c>
      <c r="U18">
        <v>6572</v>
      </c>
      <c r="V18">
        <v>5440</v>
      </c>
      <c r="W18">
        <v>2555</v>
      </c>
      <c r="X18" s="135">
        <v>17</v>
      </c>
      <c r="Y18" s="156">
        <f t="shared" si="7"/>
        <v>46.966911764705884</v>
      </c>
      <c r="Z18">
        <v>2207</v>
      </c>
      <c r="AA18" s="135">
        <v>17</v>
      </c>
      <c r="AB18" s="156">
        <f t="shared" si="8"/>
        <v>33.581862446743763</v>
      </c>
      <c r="AC18" s="156">
        <f t="shared" si="9"/>
        <v>13.385049317962121</v>
      </c>
      <c r="AD18">
        <v>748</v>
      </c>
      <c r="AE18" s="135">
        <v>17</v>
      </c>
      <c r="AF18" s="156">
        <f t="shared" si="10"/>
        <v>11.779527559055119</v>
      </c>
      <c r="AG18">
        <v>892</v>
      </c>
      <c r="AH18" s="135">
        <v>17</v>
      </c>
      <c r="AI18" s="156">
        <f t="shared" si="11"/>
        <v>11.750757475958372</v>
      </c>
      <c r="AJ18">
        <v>5358</v>
      </c>
      <c r="AK18" s="135">
        <v>17</v>
      </c>
      <c r="AL18" s="157">
        <f t="shared" si="12"/>
        <v>84.377952755905511</v>
      </c>
      <c r="AM18">
        <v>5708</v>
      </c>
      <c r="AN18" s="135">
        <v>17</v>
      </c>
      <c r="AO18" s="157">
        <f t="shared" si="13"/>
        <v>75.194309050191009</v>
      </c>
      <c r="AP18" s="157">
        <f t="shared" si="14"/>
        <v>9.1836437057145019</v>
      </c>
      <c r="AQ18">
        <v>134233571</v>
      </c>
      <c r="AR18" s="135">
        <v>17</v>
      </c>
      <c r="AS18" s="137">
        <f t="shared" si="0"/>
        <v>21139.14503937008</v>
      </c>
      <c r="AT18">
        <v>100758069</v>
      </c>
      <c r="AU18" s="135">
        <v>17</v>
      </c>
      <c r="AV18" s="137">
        <f t="shared" si="15"/>
        <v>13273.359109471743</v>
      </c>
      <c r="AW18" s="137">
        <f t="shared" si="16"/>
        <v>7865.7859298983367</v>
      </c>
    </row>
    <row r="19" spans="1:49" x14ac:dyDescent="0.2">
      <c r="A19" t="s">
        <v>222</v>
      </c>
      <c r="B19" s="135">
        <v>18</v>
      </c>
      <c r="C19">
        <v>4120</v>
      </c>
      <c r="D19" s="135">
        <v>18</v>
      </c>
      <c r="E19">
        <v>3534</v>
      </c>
      <c r="F19">
        <v>831</v>
      </c>
      <c r="G19" s="135">
        <v>18</v>
      </c>
      <c r="H19" s="156">
        <f t="shared" si="1"/>
        <v>23.514431239388795</v>
      </c>
      <c r="I19">
        <v>957</v>
      </c>
      <c r="J19" s="135">
        <v>18</v>
      </c>
      <c r="K19" s="156">
        <f t="shared" si="2"/>
        <v>23.228155339805827</v>
      </c>
      <c r="L19" s="156">
        <f t="shared" si="3"/>
        <v>0.28627589958296795</v>
      </c>
      <c r="M19">
        <v>2297</v>
      </c>
      <c r="N19" s="135">
        <v>18</v>
      </c>
      <c r="O19" s="156">
        <f t="shared" si="4"/>
        <v>64.997170345217882</v>
      </c>
      <c r="P19">
        <v>2299</v>
      </c>
      <c r="Q19" s="135">
        <v>18</v>
      </c>
      <c r="R19" s="156">
        <f t="shared" si="5"/>
        <v>55.800970873786405</v>
      </c>
      <c r="S19" s="156">
        <f t="shared" si="6"/>
        <v>9.196199471431477</v>
      </c>
      <c r="T19" s="135">
        <v>18</v>
      </c>
      <c r="U19">
        <v>3288</v>
      </c>
      <c r="V19">
        <v>2851</v>
      </c>
      <c r="W19">
        <v>1614</v>
      </c>
      <c r="X19" s="135">
        <v>18</v>
      </c>
      <c r="Y19" s="156">
        <f t="shared" si="7"/>
        <v>56.611715187653452</v>
      </c>
      <c r="Z19">
        <v>1467</v>
      </c>
      <c r="AA19" s="135">
        <v>18</v>
      </c>
      <c r="AB19" s="156">
        <f t="shared" si="8"/>
        <v>44.616788321167881</v>
      </c>
      <c r="AC19" s="156">
        <f t="shared" si="9"/>
        <v>11.994926866485571</v>
      </c>
      <c r="AD19">
        <v>421</v>
      </c>
      <c r="AE19" s="135">
        <v>18</v>
      </c>
      <c r="AF19" s="156">
        <f t="shared" si="10"/>
        <v>11.91284663271081</v>
      </c>
      <c r="AG19">
        <v>491</v>
      </c>
      <c r="AH19" s="135">
        <v>18</v>
      </c>
      <c r="AI19" s="156">
        <f t="shared" si="11"/>
        <v>11.91747572815534</v>
      </c>
      <c r="AJ19">
        <v>3226</v>
      </c>
      <c r="AK19" s="135">
        <v>18</v>
      </c>
      <c r="AL19" s="157">
        <f t="shared" si="12"/>
        <v>91.28466327108093</v>
      </c>
      <c r="AM19">
        <v>3538</v>
      </c>
      <c r="AN19" s="135">
        <v>18</v>
      </c>
      <c r="AO19" s="157">
        <f t="shared" si="13"/>
        <v>85.873786407767</v>
      </c>
      <c r="AP19" s="157">
        <f t="shared" si="14"/>
        <v>5.4108768633139306</v>
      </c>
      <c r="AQ19">
        <v>58013149</v>
      </c>
      <c r="AR19" s="135">
        <v>18</v>
      </c>
      <c r="AS19" s="137">
        <f t="shared" si="0"/>
        <v>16415.71844934918</v>
      </c>
      <c r="AT19">
        <v>44318868</v>
      </c>
      <c r="AU19" s="135">
        <v>18</v>
      </c>
      <c r="AV19" s="137">
        <f t="shared" si="15"/>
        <v>10757.006796116504</v>
      </c>
      <c r="AW19" s="137">
        <f t="shared" si="16"/>
        <v>5658.7116532326763</v>
      </c>
    </row>
    <row r="20" spans="1:49" x14ac:dyDescent="0.2">
      <c r="A20" t="s">
        <v>223</v>
      </c>
      <c r="B20" s="135">
        <v>19</v>
      </c>
      <c r="C20">
        <v>5252</v>
      </c>
      <c r="D20" s="135">
        <v>19</v>
      </c>
      <c r="E20">
        <v>4363</v>
      </c>
      <c r="F20">
        <v>1161</v>
      </c>
      <c r="G20" s="135">
        <v>19</v>
      </c>
      <c r="H20" s="156">
        <f t="shared" si="1"/>
        <v>26.610130644052258</v>
      </c>
      <c r="I20">
        <v>1522</v>
      </c>
      <c r="J20" s="135">
        <v>19</v>
      </c>
      <c r="K20" s="156">
        <f t="shared" si="2"/>
        <v>28.979436405178983</v>
      </c>
      <c r="L20" s="156">
        <f t="shared" si="3"/>
        <v>-2.369305761126725</v>
      </c>
      <c r="M20">
        <v>1971</v>
      </c>
      <c r="N20" s="135">
        <v>19</v>
      </c>
      <c r="O20" s="156">
        <f t="shared" si="4"/>
        <v>45.175338070135226</v>
      </c>
      <c r="P20">
        <v>1837</v>
      </c>
      <c r="Q20" s="135">
        <v>19</v>
      </c>
      <c r="R20" s="156">
        <f t="shared" si="5"/>
        <v>34.977151561309974</v>
      </c>
      <c r="S20" s="156">
        <f t="shared" si="6"/>
        <v>10.198186508825252</v>
      </c>
      <c r="T20" s="135">
        <v>19</v>
      </c>
      <c r="U20">
        <v>4436</v>
      </c>
      <c r="V20">
        <v>3569</v>
      </c>
      <c r="W20">
        <v>1177</v>
      </c>
      <c r="X20" s="135">
        <v>19</v>
      </c>
      <c r="Y20" s="156">
        <f t="shared" si="7"/>
        <v>32.978425329223867</v>
      </c>
      <c r="Z20">
        <v>1021</v>
      </c>
      <c r="AA20" s="135">
        <v>19</v>
      </c>
      <c r="AB20" s="156">
        <f t="shared" si="8"/>
        <v>23.016230838593327</v>
      </c>
      <c r="AC20" s="156">
        <f t="shared" si="9"/>
        <v>9.9621944906305409</v>
      </c>
      <c r="AD20">
        <v>518</v>
      </c>
      <c r="AE20" s="135">
        <v>19</v>
      </c>
      <c r="AF20" s="156">
        <f t="shared" si="10"/>
        <v>11.8725647490259</v>
      </c>
      <c r="AG20">
        <v>676</v>
      </c>
      <c r="AH20" s="135">
        <v>19</v>
      </c>
      <c r="AI20" s="156">
        <f t="shared" si="11"/>
        <v>12.871287128712872</v>
      </c>
      <c r="AJ20">
        <v>2638</v>
      </c>
      <c r="AK20" s="135">
        <v>19</v>
      </c>
      <c r="AL20" s="157">
        <f t="shared" si="12"/>
        <v>60.462984185193669</v>
      </c>
      <c r="AM20">
        <v>2324</v>
      </c>
      <c r="AN20" s="135">
        <v>19</v>
      </c>
      <c r="AO20" s="157">
        <f t="shared" si="13"/>
        <v>44.249809596344249</v>
      </c>
      <c r="AP20" s="157">
        <f t="shared" si="14"/>
        <v>16.213174588849419</v>
      </c>
      <c r="AQ20">
        <v>44838998</v>
      </c>
      <c r="AR20" s="135">
        <v>19</v>
      </c>
      <c r="AS20" s="137">
        <f t="shared" si="0"/>
        <v>10277.10245244098</v>
      </c>
      <c r="AT20">
        <v>34416122</v>
      </c>
      <c r="AU20" s="135">
        <v>19</v>
      </c>
      <c r="AV20" s="137">
        <f t="shared" si="15"/>
        <v>6552.9554455445541</v>
      </c>
      <c r="AW20" s="137">
        <f t="shared" si="16"/>
        <v>3724.1470068964263</v>
      </c>
    </row>
    <row r="21" spans="1:49" x14ac:dyDescent="0.2">
      <c r="A21" t="s">
        <v>224</v>
      </c>
      <c r="B21" s="135">
        <v>21</v>
      </c>
      <c r="C21">
        <v>5438</v>
      </c>
      <c r="D21" s="135">
        <v>21</v>
      </c>
      <c r="E21">
        <v>4904</v>
      </c>
      <c r="F21">
        <v>1030</v>
      </c>
      <c r="G21" s="135">
        <v>21</v>
      </c>
      <c r="H21" s="156">
        <f t="shared" si="1"/>
        <v>21.003262642740619</v>
      </c>
      <c r="I21">
        <v>1164</v>
      </c>
      <c r="J21" s="135">
        <v>21</v>
      </c>
      <c r="K21" s="156">
        <f t="shared" si="2"/>
        <v>21.404928282456787</v>
      </c>
      <c r="L21" s="156">
        <f t="shared" si="3"/>
        <v>-0.40166563971616753</v>
      </c>
      <c r="M21">
        <v>3484</v>
      </c>
      <c r="N21" s="135">
        <v>21</v>
      </c>
      <c r="O21" s="156">
        <f t="shared" si="4"/>
        <v>71.044045676998365</v>
      </c>
      <c r="P21">
        <v>3488</v>
      </c>
      <c r="Q21" s="135">
        <v>21</v>
      </c>
      <c r="R21" s="156">
        <f t="shared" si="5"/>
        <v>64.141228392791476</v>
      </c>
      <c r="S21" s="156">
        <f t="shared" si="6"/>
        <v>6.9028172842068898</v>
      </c>
      <c r="T21" s="135">
        <v>21</v>
      </c>
      <c r="U21">
        <v>4106</v>
      </c>
      <c r="V21">
        <v>3755</v>
      </c>
      <c r="W21">
        <v>2335</v>
      </c>
      <c r="X21" s="135">
        <v>21</v>
      </c>
      <c r="Y21" s="156">
        <f t="shared" si="7"/>
        <v>62.183754993342212</v>
      </c>
      <c r="Z21">
        <v>2156</v>
      </c>
      <c r="AA21" s="135">
        <v>21</v>
      </c>
      <c r="AB21" s="156">
        <f t="shared" si="8"/>
        <v>52.508524111056985</v>
      </c>
      <c r="AC21" s="156">
        <f t="shared" si="9"/>
        <v>9.6752308822852271</v>
      </c>
      <c r="AD21">
        <v>666</v>
      </c>
      <c r="AE21" s="135">
        <v>21</v>
      </c>
      <c r="AF21" s="156">
        <f t="shared" si="10"/>
        <v>13.580750407830342</v>
      </c>
      <c r="AG21">
        <v>687</v>
      </c>
      <c r="AH21" s="135">
        <v>21</v>
      </c>
      <c r="AI21" s="156">
        <f t="shared" si="11"/>
        <v>12.633321073924236</v>
      </c>
      <c r="AJ21">
        <v>4503</v>
      </c>
      <c r="AK21" s="135">
        <v>21</v>
      </c>
      <c r="AL21" s="157">
        <f t="shared" si="12"/>
        <v>91.823001631321361</v>
      </c>
      <c r="AM21">
        <v>4804</v>
      </c>
      <c r="AN21" s="135">
        <v>21</v>
      </c>
      <c r="AO21" s="157">
        <f t="shared" si="13"/>
        <v>88.341301949246045</v>
      </c>
      <c r="AP21" s="157">
        <f t="shared" si="14"/>
        <v>3.4816996820753161</v>
      </c>
      <c r="AQ21">
        <v>122939596</v>
      </c>
      <c r="AR21" s="135">
        <v>21</v>
      </c>
      <c r="AS21" s="137">
        <f t="shared" si="0"/>
        <v>25069.248776508972</v>
      </c>
      <c r="AT21">
        <v>112985615</v>
      </c>
      <c r="AU21" s="135">
        <v>21</v>
      </c>
      <c r="AV21" s="137">
        <f t="shared" si="15"/>
        <v>20777.053144538433</v>
      </c>
      <c r="AW21" s="137">
        <f t="shared" si="16"/>
        <v>4292.1956319705387</v>
      </c>
    </row>
    <row r="22" spans="1:49" x14ac:dyDescent="0.2">
      <c r="A22" t="s">
        <v>225</v>
      </c>
      <c r="B22" s="135">
        <v>22</v>
      </c>
      <c r="C22">
        <v>11785</v>
      </c>
      <c r="D22" s="135">
        <v>22</v>
      </c>
      <c r="E22">
        <v>9948</v>
      </c>
      <c r="F22">
        <v>2688</v>
      </c>
      <c r="G22" s="135">
        <v>22</v>
      </c>
      <c r="H22" s="156">
        <f t="shared" si="1"/>
        <v>27.020506634499398</v>
      </c>
      <c r="I22">
        <v>3299</v>
      </c>
      <c r="J22" s="135">
        <v>22</v>
      </c>
      <c r="K22" s="156">
        <f t="shared" si="2"/>
        <v>27.99321170980059</v>
      </c>
      <c r="L22" s="156">
        <f t="shared" si="3"/>
        <v>-0.97270507530119232</v>
      </c>
      <c r="M22">
        <v>7218</v>
      </c>
      <c r="N22" s="135">
        <v>22</v>
      </c>
      <c r="O22" s="156">
        <f t="shared" si="4"/>
        <v>72.557297949336558</v>
      </c>
      <c r="P22">
        <v>7282</v>
      </c>
      <c r="Q22" s="135">
        <v>22</v>
      </c>
      <c r="R22" s="156">
        <f t="shared" si="5"/>
        <v>61.790411540093338</v>
      </c>
      <c r="S22" s="156">
        <f t="shared" si="6"/>
        <v>10.76688640924322</v>
      </c>
      <c r="T22" s="135">
        <v>22</v>
      </c>
      <c r="U22">
        <v>8801</v>
      </c>
      <c r="V22">
        <v>7243</v>
      </c>
      <c r="W22">
        <v>4513</v>
      </c>
      <c r="X22" s="135">
        <v>22</v>
      </c>
      <c r="Y22" s="156">
        <f t="shared" si="7"/>
        <v>62.308435731050672</v>
      </c>
      <c r="Z22">
        <v>4298</v>
      </c>
      <c r="AA22" s="135">
        <v>22</v>
      </c>
      <c r="AB22" s="156">
        <f t="shared" si="8"/>
        <v>48.835359618225198</v>
      </c>
      <c r="AC22" s="156">
        <f t="shared" si="9"/>
        <v>13.473076112825474</v>
      </c>
      <c r="AD22">
        <v>989</v>
      </c>
      <c r="AE22" s="135">
        <v>22</v>
      </c>
      <c r="AF22" s="156">
        <f t="shared" si="10"/>
        <v>9.9416968234821077</v>
      </c>
      <c r="AG22">
        <v>1301</v>
      </c>
      <c r="AH22" s="135">
        <v>22</v>
      </c>
      <c r="AI22" s="156">
        <f t="shared" si="11"/>
        <v>11.039456936784047</v>
      </c>
      <c r="AJ22">
        <v>9399</v>
      </c>
      <c r="AK22" s="135">
        <v>22</v>
      </c>
      <c r="AL22" s="157">
        <f t="shared" si="12"/>
        <v>94.481302774427022</v>
      </c>
      <c r="AM22">
        <v>10779</v>
      </c>
      <c r="AN22" s="135">
        <v>22</v>
      </c>
      <c r="AO22" s="157">
        <f t="shared" si="13"/>
        <v>91.463725074246923</v>
      </c>
      <c r="AP22" s="157">
        <f t="shared" si="14"/>
        <v>3.0175777001800981</v>
      </c>
      <c r="AQ22">
        <v>195325421</v>
      </c>
      <c r="AR22" s="135">
        <v>22</v>
      </c>
      <c r="AS22" s="137">
        <f t="shared" si="0"/>
        <v>19634.64223964616</v>
      </c>
      <c r="AT22">
        <v>172589099</v>
      </c>
      <c r="AU22" s="135">
        <v>22</v>
      </c>
      <c r="AV22" s="137">
        <f t="shared" si="15"/>
        <v>14644.811115825201</v>
      </c>
      <c r="AW22" s="137">
        <f t="shared" si="16"/>
        <v>4989.831123820959</v>
      </c>
    </row>
    <row r="23" spans="1:49" x14ac:dyDescent="0.2">
      <c r="A23" t="s">
        <v>226</v>
      </c>
      <c r="B23" s="135">
        <v>23</v>
      </c>
      <c r="C23">
        <v>5066</v>
      </c>
      <c r="D23" s="135">
        <v>23</v>
      </c>
      <c r="E23">
        <v>4141</v>
      </c>
      <c r="F23">
        <v>1039</v>
      </c>
      <c r="G23" s="135">
        <v>23</v>
      </c>
      <c r="H23" s="156">
        <f t="shared" si="1"/>
        <v>25.090557836271433</v>
      </c>
      <c r="I23">
        <v>1319</v>
      </c>
      <c r="J23" s="135">
        <v>23</v>
      </c>
      <c r="K23" s="156">
        <f t="shared" si="2"/>
        <v>26.036320568495853</v>
      </c>
      <c r="L23" s="156">
        <f t="shared" si="3"/>
        <v>-0.94576273222441998</v>
      </c>
      <c r="M23">
        <v>2439</v>
      </c>
      <c r="N23" s="135">
        <v>23</v>
      </c>
      <c r="O23" s="156">
        <f t="shared" si="4"/>
        <v>58.898816710939386</v>
      </c>
      <c r="P23">
        <v>2348</v>
      </c>
      <c r="Q23" s="135">
        <v>23</v>
      </c>
      <c r="R23" s="156">
        <f t="shared" si="5"/>
        <v>46.348203711014605</v>
      </c>
      <c r="S23" s="156">
        <f t="shared" si="6"/>
        <v>12.55061299992478</v>
      </c>
      <c r="T23" s="135">
        <v>23</v>
      </c>
      <c r="U23">
        <v>3836</v>
      </c>
      <c r="V23">
        <v>2958</v>
      </c>
      <c r="W23">
        <v>1256</v>
      </c>
      <c r="X23" s="135">
        <v>23</v>
      </c>
      <c r="Y23" s="156">
        <f t="shared" si="7"/>
        <v>42.461122379986477</v>
      </c>
      <c r="Z23">
        <v>1118</v>
      </c>
      <c r="AA23" s="135">
        <v>23</v>
      </c>
      <c r="AB23" s="156">
        <f t="shared" si="8"/>
        <v>29.144942648592281</v>
      </c>
      <c r="AC23" s="156">
        <f t="shared" si="9"/>
        <v>13.316179731394197</v>
      </c>
      <c r="AD23">
        <v>599</v>
      </c>
      <c r="AE23" s="135">
        <v>23</v>
      </c>
      <c r="AF23" s="156">
        <f t="shared" si="10"/>
        <v>14.465105047090073</v>
      </c>
      <c r="AG23">
        <v>740</v>
      </c>
      <c r="AH23" s="135">
        <v>23</v>
      </c>
      <c r="AI23" s="156">
        <f t="shared" si="11"/>
        <v>14.607185155941572</v>
      </c>
      <c r="AJ23">
        <v>2875</v>
      </c>
      <c r="AK23" s="135">
        <v>23</v>
      </c>
      <c r="AL23" s="157">
        <f t="shared" si="12"/>
        <v>69.427674474764544</v>
      </c>
      <c r="AM23">
        <v>2345</v>
      </c>
      <c r="AN23" s="135">
        <v>23</v>
      </c>
      <c r="AO23" s="157">
        <f t="shared" si="13"/>
        <v>46.288985392814844</v>
      </c>
      <c r="AP23" s="157">
        <f t="shared" si="14"/>
        <v>23.1386890819497</v>
      </c>
      <c r="AQ23">
        <v>46760616</v>
      </c>
      <c r="AR23" s="135">
        <v>23</v>
      </c>
      <c r="AS23" s="137">
        <f t="shared" si="0"/>
        <v>11292.107220478145</v>
      </c>
      <c r="AT23">
        <v>40690703</v>
      </c>
      <c r="AU23" s="135">
        <v>23</v>
      </c>
      <c r="AV23" s="137">
        <f t="shared" si="15"/>
        <v>8032.1166600868537</v>
      </c>
      <c r="AW23" s="137">
        <f t="shared" si="16"/>
        <v>3259.9905603912912</v>
      </c>
    </row>
    <row r="24" spans="1:49" x14ac:dyDescent="0.2">
      <c r="A24" t="s">
        <v>227</v>
      </c>
      <c r="B24" s="135">
        <v>24</v>
      </c>
      <c r="C24">
        <v>7802</v>
      </c>
      <c r="D24" s="135">
        <v>24</v>
      </c>
      <c r="E24">
        <v>6200</v>
      </c>
      <c r="F24">
        <v>1538</v>
      </c>
      <c r="G24" s="135">
        <v>24</v>
      </c>
      <c r="H24" s="156">
        <f t="shared" si="1"/>
        <v>24.806451612903228</v>
      </c>
      <c r="I24">
        <v>2034</v>
      </c>
      <c r="J24" s="135">
        <v>24</v>
      </c>
      <c r="K24" s="156">
        <f t="shared" si="2"/>
        <v>26.070238400410151</v>
      </c>
      <c r="L24" s="156">
        <f t="shared" si="3"/>
        <v>-1.2637867875069233</v>
      </c>
      <c r="M24">
        <v>2446</v>
      </c>
      <c r="N24" s="135">
        <v>24</v>
      </c>
      <c r="O24" s="156">
        <f t="shared" si="4"/>
        <v>39.451612903225808</v>
      </c>
      <c r="P24">
        <v>2324</v>
      </c>
      <c r="Q24" s="135">
        <v>24</v>
      </c>
      <c r="R24" s="156">
        <f t="shared" si="5"/>
        <v>29.787234042553191</v>
      </c>
      <c r="S24" s="156">
        <f t="shared" si="6"/>
        <v>9.6643788606726169</v>
      </c>
      <c r="T24" s="135">
        <v>24</v>
      </c>
      <c r="U24">
        <v>6890</v>
      </c>
      <c r="V24">
        <v>5367</v>
      </c>
      <c r="W24">
        <v>1613</v>
      </c>
      <c r="X24" s="135">
        <v>24</v>
      </c>
      <c r="Y24" s="156">
        <f t="shared" si="7"/>
        <v>30.054033910937211</v>
      </c>
      <c r="Z24">
        <v>1413</v>
      </c>
      <c r="AA24" s="135">
        <v>24</v>
      </c>
      <c r="AB24" s="156">
        <f t="shared" si="8"/>
        <v>20.507982583454282</v>
      </c>
      <c r="AC24" s="156">
        <f t="shared" si="9"/>
        <v>9.5460513274829282</v>
      </c>
      <c r="AD24">
        <v>660</v>
      </c>
      <c r="AE24" s="135">
        <v>24</v>
      </c>
      <c r="AF24" s="156">
        <f t="shared" si="10"/>
        <v>10.64516129032258</v>
      </c>
      <c r="AG24">
        <v>799</v>
      </c>
      <c r="AH24" s="135">
        <v>24</v>
      </c>
      <c r="AI24" s="156">
        <f t="shared" si="11"/>
        <v>10.240963855421686</v>
      </c>
      <c r="AJ24">
        <v>4050</v>
      </c>
      <c r="AK24" s="135">
        <v>24</v>
      </c>
      <c r="AL24" s="157">
        <f t="shared" si="12"/>
        <v>65.322580645161281</v>
      </c>
      <c r="AM24">
        <v>4386</v>
      </c>
      <c r="AN24" s="135">
        <v>24</v>
      </c>
      <c r="AO24" s="157">
        <f t="shared" si="13"/>
        <v>56.216354780825426</v>
      </c>
      <c r="AP24" s="157">
        <f t="shared" si="14"/>
        <v>9.1062258643358547</v>
      </c>
      <c r="AQ24">
        <v>66135261</v>
      </c>
      <c r="AR24" s="135">
        <v>24</v>
      </c>
      <c r="AS24" s="137">
        <f t="shared" si="0"/>
        <v>10666.977580645162</v>
      </c>
      <c r="AT24">
        <v>54147218</v>
      </c>
      <c r="AU24" s="135">
        <v>24</v>
      </c>
      <c r="AV24" s="137">
        <f t="shared" si="15"/>
        <v>6940.1714944885925</v>
      </c>
      <c r="AW24" s="137">
        <f t="shared" si="16"/>
        <v>3726.8060861565691</v>
      </c>
    </row>
    <row r="25" spans="1:49" x14ac:dyDescent="0.2">
      <c r="A25" t="s">
        <v>228</v>
      </c>
      <c r="B25" s="135">
        <v>25</v>
      </c>
      <c r="C25">
        <v>4352</v>
      </c>
      <c r="D25" s="135">
        <v>25</v>
      </c>
      <c r="E25">
        <v>4168</v>
      </c>
      <c r="F25">
        <v>825</v>
      </c>
      <c r="G25" s="135">
        <v>25</v>
      </c>
      <c r="H25" s="156">
        <f t="shared" si="1"/>
        <v>19.793666026871399</v>
      </c>
      <c r="I25">
        <v>763</v>
      </c>
      <c r="J25" s="135">
        <v>25</v>
      </c>
      <c r="K25" s="156">
        <f t="shared" si="2"/>
        <v>17.532169117647058</v>
      </c>
      <c r="L25" s="156">
        <f t="shared" si="3"/>
        <v>2.2614969092243413</v>
      </c>
      <c r="M25">
        <v>2928</v>
      </c>
      <c r="N25" s="135">
        <v>25</v>
      </c>
      <c r="O25" s="156">
        <f t="shared" si="4"/>
        <v>70.249520153550861</v>
      </c>
      <c r="P25">
        <v>2474</v>
      </c>
      <c r="Q25" s="135">
        <v>25</v>
      </c>
      <c r="R25" s="156">
        <f t="shared" si="5"/>
        <v>56.847426470588239</v>
      </c>
      <c r="S25" s="156">
        <f t="shared" si="6"/>
        <v>13.402093682962622</v>
      </c>
      <c r="T25" s="135">
        <v>25</v>
      </c>
      <c r="U25">
        <v>3128</v>
      </c>
      <c r="V25">
        <v>2763</v>
      </c>
      <c r="W25">
        <v>1523</v>
      </c>
      <c r="X25" s="135">
        <v>25</v>
      </c>
      <c r="Y25" s="156">
        <f t="shared" si="7"/>
        <v>55.121245023525155</v>
      </c>
      <c r="Z25">
        <v>1250</v>
      </c>
      <c r="AA25" s="135">
        <v>25</v>
      </c>
      <c r="AB25" s="156">
        <f t="shared" si="8"/>
        <v>39.961636828644501</v>
      </c>
      <c r="AC25" s="156">
        <f t="shared" si="9"/>
        <v>15.159608194880654</v>
      </c>
      <c r="AD25">
        <v>791</v>
      </c>
      <c r="AE25" s="135">
        <v>25</v>
      </c>
      <c r="AF25" s="156">
        <f t="shared" si="10"/>
        <v>18.977927063339731</v>
      </c>
      <c r="AG25">
        <v>802</v>
      </c>
      <c r="AH25" s="135">
        <v>25</v>
      </c>
      <c r="AI25" s="156">
        <f t="shared" si="11"/>
        <v>18.428308823529413</v>
      </c>
      <c r="AJ25">
        <v>3815</v>
      </c>
      <c r="AK25" s="135">
        <v>25</v>
      </c>
      <c r="AL25" s="157">
        <f t="shared" si="12"/>
        <v>91.530710172744719</v>
      </c>
      <c r="AM25">
        <v>3037</v>
      </c>
      <c r="AN25" s="135">
        <v>25</v>
      </c>
      <c r="AO25" s="157">
        <f t="shared" si="13"/>
        <v>69.784007352941174</v>
      </c>
      <c r="AP25" s="157">
        <f t="shared" si="14"/>
        <v>21.746702819803545</v>
      </c>
      <c r="AQ25">
        <v>72411304</v>
      </c>
      <c r="AR25" s="135">
        <v>25</v>
      </c>
      <c r="AS25" s="137">
        <f t="shared" si="0"/>
        <v>17373.153550863724</v>
      </c>
      <c r="AT25">
        <v>44651276</v>
      </c>
      <c r="AU25" s="135">
        <v>25</v>
      </c>
      <c r="AV25" s="137">
        <f t="shared" si="15"/>
        <v>10259.94393382353</v>
      </c>
      <c r="AW25" s="137">
        <f t="shared" si="16"/>
        <v>7113.2096170401946</v>
      </c>
    </row>
    <row r="26" spans="1:49" x14ac:dyDescent="0.2">
      <c r="A26" t="s">
        <v>229</v>
      </c>
      <c r="B26" s="135">
        <v>26</v>
      </c>
      <c r="C26">
        <v>6073</v>
      </c>
      <c r="D26" s="135">
        <v>26</v>
      </c>
      <c r="E26">
        <v>5323</v>
      </c>
      <c r="F26">
        <v>1210</v>
      </c>
      <c r="G26" s="135">
        <v>26</v>
      </c>
      <c r="H26" s="156">
        <f t="shared" si="1"/>
        <v>22.731542363328948</v>
      </c>
      <c r="I26">
        <v>1367</v>
      </c>
      <c r="J26" s="135">
        <v>26</v>
      </c>
      <c r="K26" s="156">
        <f t="shared" si="2"/>
        <v>22.509468137658491</v>
      </c>
      <c r="L26" s="156">
        <f t="shared" si="3"/>
        <v>0.22207422567045754</v>
      </c>
      <c r="M26">
        <v>2360</v>
      </c>
      <c r="N26" s="135">
        <v>26</v>
      </c>
      <c r="O26" s="156">
        <f t="shared" si="4"/>
        <v>44.335900807815143</v>
      </c>
      <c r="P26">
        <v>2031</v>
      </c>
      <c r="Q26" s="135">
        <v>26</v>
      </c>
      <c r="R26" s="156">
        <f t="shared" si="5"/>
        <v>33.44310884241726</v>
      </c>
      <c r="S26" s="156">
        <f t="shared" si="6"/>
        <v>10.892791965397883</v>
      </c>
      <c r="T26" s="135">
        <v>26</v>
      </c>
      <c r="U26">
        <v>5395</v>
      </c>
      <c r="V26">
        <v>4577</v>
      </c>
      <c r="W26">
        <v>1614</v>
      </c>
      <c r="X26" s="135">
        <v>26</v>
      </c>
      <c r="Y26" s="156">
        <f t="shared" si="7"/>
        <v>35.263272886169986</v>
      </c>
      <c r="Z26">
        <v>1353</v>
      </c>
      <c r="AA26" s="135">
        <v>26</v>
      </c>
      <c r="AB26" s="156">
        <f t="shared" si="8"/>
        <v>25.078776645041707</v>
      </c>
      <c r="AC26" s="156">
        <f t="shared" si="9"/>
        <v>10.184496241128279</v>
      </c>
      <c r="AD26">
        <v>736</v>
      </c>
      <c r="AE26" s="135">
        <v>26</v>
      </c>
      <c r="AF26" s="156">
        <f t="shared" si="10"/>
        <v>13.826789404471162</v>
      </c>
      <c r="AG26">
        <v>789</v>
      </c>
      <c r="AH26" s="135">
        <v>26</v>
      </c>
      <c r="AI26" s="156">
        <f t="shared" si="11"/>
        <v>12.991931500082332</v>
      </c>
      <c r="AJ26">
        <v>3361</v>
      </c>
      <c r="AK26" s="135">
        <v>26</v>
      </c>
      <c r="AL26" s="157">
        <f t="shared" si="12"/>
        <v>63.141085853841815</v>
      </c>
      <c r="AM26">
        <v>3426</v>
      </c>
      <c r="AN26" s="135">
        <v>26</v>
      </c>
      <c r="AO26" s="157">
        <f t="shared" si="13"/>
        <v>56.413634118228231</v>
      </c>
      <c r="AP26" s="157">
        <f t="shared" si="14"/>
        <v>6.7274517356135846</v>
      </c>
      <c r="AQ26">
        <v>86320836</v>
      </c>
      <c r="AR26" s="135">
        <v>26</v>
      </c>
      <c r="AS26" s="137">
        <f t="shared" si="0"/>
        <v>16216.576366710502</v>
      </c>
      <c r="AT26">
        <v>59810287</v>
      </c>
      <c r="AU26" s="135">
        <v>26</v>
      </c>
      <c r="AV26" s="137">
        <f t="shared" si="15"/>
        <v>9848.5570558208456</v>
      </c>
      <c r="AW26" s="137">
        <f t="shared" si="16"/>
        <v>6368.0193108896565</v>
      </c>
    </row>
    <row r="27" spans="1:49" x14ac:dyDescent="0.2">
      <c r="A27" t="s">
        <v>230</v>
      </c>
      <c r="B27" s="135">
        <v>27</v>
      </c>
      <c r="C27">
        <v>4212</v>
      </c>
      <c r="D27" s="135">
        <v>27</v>
      </c>
      <c r="E27">
        <v>4115</v>
      </c>
      <c r="F27">
        <v>978</v>
      </c>
      <c r="G27" s="135">
        <v>27</v>
      </c>
      <c r="H27" s="156">
        <f t="shared" si="1"/>
        <v>23.766707168894289</v>
      </c>
      <c r="I27">
        <v>940</v>
      </c>
      <c r="J27" s="135">
        <v>27</v>
      </c>
      <c r="K27" s="156">
        <f t="shared" si="2"/>
        <v>22.317188983855651</v>
      </c>
      <c r="L27" s="156">
        <f t="shared" si="3"/>
        <v>1.4495181850386381</v>
      </c>
      <c r="M27">
        <v>2768</v>
      </c>
      <c r="N27" s="135">
        <v>27</v>
      </c>
      <c r="O27" s="156">
        <f t="shared" si="4"/>
        <v>67.266099635479947</v>
      </c>
      <c r="P27">
        <v>2393</v>
      </c>
      <c r="Q27" s="135">
        <v>27</v>
      </c>
      <c r="R27" s="156">
        <f t="shared" si="5"/>
        <v>56.813865147198484</v>
      </c>
      <c r="S27" s="156">
        <f t="shared" si="6"/>
        <v>10.452234488281462</v>
      </c>
      <c r="T27" s="135">
        <v>27</v>
      </c>
      <c r="U27">
        <v>3512</v>
      </c>
      <c r="V27">
        <v>3326</v>
      </c>
      <c r="W27">
        <v>1979</v>
      </c>
      <c r="X27" s="135">
        <v>27</v>
      </c>
      <c r="Y27" s="156">
        <f t="shared" si="7"/>
        <v>59.500901984365605</v>
      </c>
      <c r="Z27">
        <v>1693</v>
      </c>
      <c r="AA27" s="135">
        <v>27</v>
      </c>
      <c r="AB27" s="156">
        <f t="shared" si="8"/>
        <v>48.20615034168565</v>
      </c>
      <c r="AC27" s="156">
        <f t="shared" si="9"/>
        <v>11.294751642679955</v>
      </c>
      <c r="AD27">
        <v>493</v>
      </c>
      <c r="AE27" s="135">
        <v>27</v>
      </c>
      <c r="AF27" s="156">
        <f t="shared" si="10"/>
        <v>11.980558930741191</v>
      </c>
      <c r="AG27">
        <v>490</v>
      </c>
      <c r="AH27" s="135">
        <v>27</v>
      </c>
      <c r="AI27" s="156">
        <f t="shared" si="11"/>
        <v>11.633428300094966</v>
      </c>
      <c r="AJ27">
        <v>3781</v>
      </c>
      <c r="AK27" s="135">
        <v>27</v>
      </c>
      <c r="AL27" s="157">
        <f t="shared" si="12"/>
        <v>91.88335358444715</v>
      </c>
      <c r="AM27">
        <v>3773</v>
      </c>
      <c r="AN27" s="135">
        <v>27</v>
      </c>
      <c r="AO27" s="157">
        <f t="shared" si="13"/>
        <v>89.57739791073125</v>
      </c>
      <c r="AP27" s="157">
        <f t="shared" si="14"/>
        <v>2.3059556737158999</v>
      </c>
      <c r="AQ27">
        <v>60669479</v>
      </c>
      <c r="AR27" s="135">
        <v>27</v>
      </c>
      <c r="AS27" s="137">
        <f t="shared" si="0"/>
        <v>14743.494289185905</v>
      </c>
      <c r="AT27">
        <v>60488613</v>
      </c>
      <c r="AU27" s="135">
        <v>27</v>
      </c>
      <c r="AV27" s="137">
        <f t="shared" si="15"/>
        <v>14361.01923076923</v>
      </c>
      <c r="AW27" s="137">
        <f t="shared" si="16"/>
        <v>382.47505841667407</v>
      </c>
    </row>
    <row r="28" spans="1:49" x14ac:dyDescent="0.2">
      <c r="A28" t="s">
        <v>231</v>
      </c>
      <c r="B28" s="135">
        <v>28</v>
      </c>
      <c r="C28">
        <v>4451</v>
      </c>
      <c r="D28" s="135">
        <v>28</v>
      </c>
      <c r="E28">
        <v>4081</v>
      </c>
      <c r="F28">
        <v>938</v>
      </c>
      <c r="G28" s="135">
        <v>28</v>
      </c>
      <c r="H28" s="156">
        <f t="shared" si="1"/>
        <v>22.984562607204118</v>
      </c>
      <c r="I28">
        <v>955</v>
      </c>
      <c r="J28" s="135">
        <v>28</v>
      </c>
      <c r="K28" s="156">
        <f t="shared" si="2"/>
        <v>21.45585261738935</v>
      </c>
      <c r="L28" s="156">
        <f t="shared" si="3"/>
        <v>1.528709989814768</v>
      </c>
      <c r="M28">
        <v>2547</v>
      </c>
      <c r="N28" s="135">
        <v>28</v>
      </c>
      <c r="O28" s="156">
        <f t="shared" si="4"/>
        <v>62.41117373192845</v>
      </c>
      <c r="P28">
        <v>2311</v>
      </c>
      <c r="Q28" s="135">
        <v>28</v>
      </c>
      <c r="R28" s="156">
        <f t="shared" si="5"/>
        <v>51.920916647944281</v>
      </c>
      <c r="S28" s="156">
        <f t="shared" si="6"/>
        <v>10.490257083984169</v>
      </c>
      <c r="T28" s="135">
        <v>28</v>
      </c>
      <c r="U28">
        <v>3781</v>
      </c>
      <c r="V28">
        <v>3416</v>
      </c>
      <c r="W28">
        <v>1882</v>
      </c>
      <c r="X28" s="135">
        <v>28</v>
      </c>
      <c r="Y28" s="156">
        <f t="shared" si="7"/>
        <v>55.093676814988292</v>
      </c>
      <c r="Z28">
        <v>1641</v>
      </c>
      <c r="AA28" s="135">
        <v>28</v>
      </c>
      <c r="AB28" s="156">
        <f t="shared" si="8"/>
        <v>43.401216609362606</v>
      </c>
      <c r="AC28" s="156">
        <f t="shared" si="9"/>
        <v>11.692460205625686</v>
      </c>
      <c r="AD28">
        <v>424</v>
      </c>
      <c r="AE28" s="135">
        <v>28</v>
      </c>
      <c r="AF28" s="156">
        <f t="shared" si="10"/>
        <v>10.38961038961039</v>
      </c>
      <c r="AG28">
        <v>461</v>
      </c>
      <c r="AH28" s="135">
        <v>28</v>
      </c>
      <c r="AI28" s="156">
        <f t="shared" si="11"/>
        <v>10.357223095933499</v>
      </c>
      <c r="AJ28">
        <v>3930</v>
      </c>
      <c r="AK28" s="135">
        <v>28</v>
      </c>
      <c r="AL28" s="157">
        <f t="shared" si="12"/>
        <v>96.299926488605735</v>
      </c>
      <c r="AM28">
        <v>4129</v>
      </c>
      <c r="AN28" s="135">
        <v>28</v>
      </c>
      <c r="AO28" s="157">
        <f t="shared" si="13"/>
        <v>92.765670635812185</v>
      </c>
      <c r="AP28" s="157">
        <f t="shared" si="14"/>
        <v>3.5342558527935495</v>
      </c>
      <c r="AQ28">
        <v>67342136</v>
      </c>
      <c r="AR28" s="135">
        <v>28</v>
      </c>
      <c r="AS28" s="137">
        <f t="shared" si="0"/>
        <v>16501.381034060279</v>
      </c>
      <c r="AT28">
        <v>80354478</v>
      </c>
      <c r="AU28" s="135">
        <v>28</v>
      </c>
      <c r="AV28" s="137">
        <f t="shared" si="15"/>
        <v>18053.129184452933</v>
      </c>
      <c r="AW28" s="137">
        <f t="shared" si="16"/>
        <v>-1551.7481503926538</v>
      </c>
    </row>
    <row r="29" spans="1:49" x14ac:dyDescent="0.2">
      <c r="A29" t="s">
        <v>232</v>
      </c>
      <c r="B29" s="135">
        <v>29</v>
      </c>
      <c r="C29">
        <v>10378</v>
      </c>
      <c r="D29" s="135">
        <v>29</v>
      </c>
      <c r="E29">
        <v>8548</v>
      </c>
      <c r="F29">
        <v>1844</v>
      </c>
      <c r="G29" s="135">
        <v>29</v>
      </c>
      <c r="H29" s="156">
        <f t="shared" si="1"/>
        <v>21.572297613476838</v>
      </c>
      <c r="I29">
        <v>2382</v>
      </c>
      <c r="J29" s="135">
        <v>29</v>
      </c>
      <c r="K29" s="156">
        <f t="shared" si="2"/>
        <v>22.952399306224706</v>
      </c>
      <c r="L29" s="156">
        <f t="shared" si="3"/>
        <v>-1.3801016927478678</v>
      </c>
      <c r="M29">
        <v>5876</v>
      </c>
      <c r="N29" s="135">
        <v>29</v>
      </c>
      <c r="O29" s="156">
        <f t="shared" si="4"/>
        <v>68.741226017781941</v>
      </c>
      <c r="P29">
        <v>6474</v>
      </c>
      <c r="Q29" s="135">
        <v>29</v>
      </c>
      <c r="R29" s="156">
        <f t="shared" si="5"/>
        <v>62.381961842358834</v>
      </c>
      <c r="S29" s="156">
        <f t="shared" si="6"/>
        <v>6.3592641754231067</v>
      </c>
      <c r="T29" s="135">
        <v>29</v>
      </c>
      <c r="U29">
        <v>7916</v>
      </c>
      <c r="V29">
        <v>6494</v>
      </c>
      <c r="W29">
        <v>3822</v>
      </c>
      <c r="X29" s="135">
        <v>29</v>
      </c>
      <c r="Y29" s="156">
        <f t="shared" si="7"/>
        <v>58.854327071142599</v>
      </c>
      <c r="Z29">
        <v>4012</v>
      </c>
      <c r="AA29" s="135">
        <v>29</v>
      </c>
      <c r="AB29" s="156">
        <f t="shared" si="8"/>
        <v>50.682162708438604</v>
      </c>
      <c r="AC29" s="156">
        <f t="shared" si="9"/>
        <v>8.1721643627039953</v>
      </c>
      <c r="AD29">
        <v>901</v>
      </c>
      <c r="AE29" s="135">
        <v>29</v>
      </c>
      <c r="AF29" s="156">
        <f t="shared" si="10"/>
        <v>10.540477304632663</v>
      </c>
      <c r="AG29">
        <v>1029</v>
      </c>
      <c r="AH29" s="135">
        <v>29</v>
      </c>
      <c r="AI29" s="156">
        <f t="shared" si="11"/>
        <v>9.9152052418577767</v>
      </c>
      <c r="AJ29">
        <v>7648</v>
      </c>
      <c r="AK29" s="135">
        <v>29</v>
      </c>
      <c r="AL29" s="157">
        <f t="shared" si="12"/>
        <v>89.471221338324753</v>
      </c>
      <c r="AM29">
        <v>8930</v>
      </c>
      <c r="AN29" s="135">
        <v>29</v>
      </c>
      <c r="AO29" s="157">
        <f t="shared" si="13"/>
        <v>86.047407978415876</v>
      </c>
      <c r="AP29" s="157">
        <f t="shared" si="14"/>
        <v>3.4238133599088769</v>
      </c>
      <c r="AQ29">
        <v>163246051</v>
      </c>
      <c r="AR29" s="135">
        <v>29</v>
      </c>
      <c r="AS29" s="137">
        <f t="shared" si="0"/>
        <v>19097.572648572765</v>
      </c>
      <c r="AT29">
        <v>146232874</v>
      </c>
      <c r="AU29" s="135">
        <v>29</v>
      </c>
      <c r="AV29" s="137">
        <f t="shared" si="15"/>
        <v>14090.660435536713</v>
      </c>
      <c r="AW29" s="137">
        <f t="shared" si="16"/>
        <v>5006.912213036052</v>
      </c>
    </row>
    <row r="30" spans="1:49" x14ac:dyDescent="0.2">
      <c r="A30" t="s">
        <v>233</v>
      </c>
      <c r="B30" s="135" t="s">
        <v>188</v>
      </c>
      <c r="C30">
        <v>1077</v>
      </c>
      <c r="D30" s="135" t="s">
        <v>188</v>
      </c>
      <c r="E30">
        <v>1129</v>
      </c>
      <c r="F30">
        <v>261</v>
      </c>
      <c r="G30" s="135" t="s">
        <v>188</v>
      </c>
      <c r="H30" s="156">
        <f t="shared" si="1"/>
        <v>23.117803365810452</v>
      </c>
      <c r="I30">
        <v>219</v>
      </c>
      <c r="J30" s="135" t="s">
        <v>188</v>
      </c>
      <c r="K30" s="156">
        <f t="shared" si="2"/>
        <v>20.334261838440113</v>
      </c>
      <c r="L30" s="156">
        <f t="shared" si="3"/>
        <v>2.783541527370339</v>
      </c>
      <c r="M30">
        <v>197</v>
      </c>
      <c r="N30" s="135" t="s">
        <v>188</v>
      </c>
      <c r="O30" s="156">
        <f t="shared" si="4"/>
        <v>17.449069973427811</v>
      </c>
      <c r="P30">
        <v>141</v>
      </c>
      <c r="Q30" s="135" t="s">
        <v>188</v>
      </c>
      <c r="R30" s="156">
        <f t="shared" si="5"/>
        <v>13.09192200557103</v>
      </c>
      <c r="S30" s="156">
        <f t="shared" si="6"/>
        <v>4.3571479678567808</v>
      </c>
      <c r="T30" s="135" t="s">
        <v>188</v>
      </c>
      <c r="U30">
        <v>1040</v>
      </c>
      <c r="V30">
        <v>1085</v>
      </c>
      <c r="W30">
        <v>153</v>
      </c>
      <c r="X30" s="135" t="s">
        <v>188</v>
      </c>
      <c r="Y30" s="156">
        <f t="shared" si="7"/>
        <v>14.101382488479263</v>
      </c>
      <c r="Z30">
        <v>104</v>
      </c>
      <c r="AA30" s="135" t="s">
        <v>188</v>
      </c>
      <c r="AB30" s="156">
        <f t="shared" si="8"/>
        <v>10</v>
      </c>
      <c r="AC30" s="156">
        <f t="shared" si="9"/>
        <v>4.1013824884792633</v>
      </c>
      <c r="AD30">
        <v>144</v>
      </c>
      <c r="AE30" s="135" t="s">
        <v>188</v>
      </c>
      <c r="AF30" s="156">
        <f t="shared" si="10"/>
        <v>12.75465013286094</v>
      </c>
      <c r="AG30">
        <v>111</v>
      </c>
      <c r="AH30" s="135" t="s">
        <v>188</v>
      </c>
      <c r="AI30" s="156">
        <f t="shared" si="11"/>
        <v>10.30640668523677</v>
      </c>
      <c r="AJ30">
        <v>406</v>
      </c>
      <c r="AK30" s="135" t="s">
        <v>188</v>
      </c>
      <c r="AL30" s="157">
        <f t="shared" si="12"/>
        <v>35.961027457927372</v>
      </c>
      <c r="AM30">
        <v>327</v>
      </c>
      <c r="AN30" s="135" t="s">
        <v>188</v>
      </c>
      <c r="AO30" s="157">
        <f t="shared" si="13"/>
        <v>30.362116991643457</v>
      </c>
      <c r="AP30" s="157">
        <f t="shared" si="14"/>
        <v>5.5989104662839146</v>
      </c>
      <c r="AQ30">
        <v>10705104</v>
      </c>
      <c r="AR30" s="135" t="s">
        <v>188</v>
      </c>
      <c r="AS30" s="137">
        <f t="shared" si="0"/>
        <v>9481.9344552701514</v>
      </c>
      <c r="AT30">
        <v>5565827</v>
      </c>
      <c r="AU30" s="135" t="s">
        <v>188</v>
      </c>
      <c r="AV30" s="137">
        <f t="shared" si="15"/>
        <v>5167.8987929433615</v>
      </c>
      <c r="AW30" s="137">
        <f t="shared" si="16"/>
        <v>4314.0356623267899</v>
      </c>
    </row>
    <row r="31" spans="1:49" x14ac:dyDescent="0.2">
      <c r="A31" t="s">
        <v>234</v>
      </c>
      <c r="B31" s="135" t="s">
        <v>189</v>
      </c>
      <c r="C31">
        <v>1850</v>
      </c>
      <c r="D31" s="135" t="s">
        <v>189</v>
      </c>
      <c r="E31">
        <v>1909</v>
      </c>
      <c r="F31">
        <v>486</v>
      </c>
      <c r="G31" s="135" t="s">
        <v>189</v>
      </c>
      <c r="H31" s="156">
        <f t="shared" si="1"/>
        <v>25.458355159769514</v>
      </c>
      <c r="I31">
        <v>435</v>
      </c>
      <c r="J31" s="135" t="s">
        <v>189</v>
      </c>
      <c r="K31" s="156">
        <f t="shared" si="2"/>
        <v>23.513513513513516</v>
      </c>
      <c r="L31" s="156">
        <f t="shared" si="3"/>
        <v>1.9448416462559983</v>
      </c>
      <c r="M31">
        <v>466</v>
      </c>
      <c r="N31" s="135" t="s">
        <v>189</v>
      </c>
      <c r="O31" s="156">
        <f t="shared" si="4"/>
        <v>24.410686223153483</v>
      </c>
      <c r="P31">
        <v>296</v>
      </c>
      <c r="Q31" s="135" t="s">
        <v>189</v>
      </c>
      <c r="R31" s="156">
        <f t="shared" si="5"/>
        <v>16</v>
      </c>
      <c r="S31" s="156">
        <f t="shared" si="6"/>
        <v>8.4106862231534834</v>
      </c>
      <c r="T31" s="135" t="s">
        <v>189</v>
      </c>
      <c r="U31">
        <v>1754</v>
      </c>
      <c r="V31">
        <v>1754</v>
      </c>
      <c r="W31">
        <v>311</v>
      </c>
      <c r="X31" s="135" t="s">
        <v>189</v>
      </c>
      <c r="Y31" s="156">
        <f t="shared" si="7"/>
        <v>17.730900798175597</v>
      </c>
      <c r="Z31">
        <v>200</v>
      </c>
      <c r="AA31" s="135" t="s">
        <v>189</v>
      </c>
      <c r="AB31" s="156">
        <f t="shared" si="8"/>
        <v>11.402508551881414</v>
      </c>
      <c r="AC31" s="156">
        <f t="shared" si="9"/>
        <v>6.3283922462941824</v>
      </c>
      <c r="AD31">
        <v>256</v>
      </c>
      <c r="AE31" s="135" t="s">
        <v>189</v>
      </c>
      <c r="AF31" s="156">
        <f t="shared" si="10"/>
        <v>13.410162388685176</v>
      </c>
      <c r="AG31">
        <v>186</v>
      </c>
      <c r="AH31" s="135" t="s">
        <v>189</v>
      </c>
      <c r="AI31" s="156">
        <f t="shared" si="11"/>
        <v>10.054054054054054</v>
      </c>
      <c r="AJ31">
        <v>635</v>
      </c>
      <c r="AK31" s="135" t="s">
        <v>189</v>
      </c>
      <c r="AL31" s="157">
        <f t="shared" si="12"/>
        <v>33.26348873755893</v>
      </c>
      <c r="AM31">
        <v>426</v>
      </c>
      <c r="AN31" s="135" t="s">
        <v>189</v>
      </c>
      <c r="AO31" s="157">
        <f t="shared" si="13"/>
        <v>23.027027027027028</v>
      </c>
      <c r="AP31" s="157">
        <f t="shared" si="14"/>
        <v>10.236461710531902</v>
      </c>
      <c r="AQ31">
        <v>23287824</v>
      </c>
      <c r="AR31" s="135" t="s">
        <v>189</v>
      </c>
      <c r="AS31" s="137">
        <f t="shared" si="0"/>
        <v>12198.964903090624</v>
      </c>
      <c r="AT31">
        <v>8114595</v>
      </c>
      <c r="AU31" s="135" t="s">
        <v>189</v>
      </c>
      <c r="AV31" s="137">
        <f t="shared" si="15"/>
        <v>4386.2675675675673</v>
      </c>
      <c r="AW31" s="137">
        <f t="shared" si="16"/>
        <v>7812.6973355230566</v>
      </c>
    </row>
    <row r="32" spans="1:49" x14ac:dyDescent="0.2">
      <c r="A32" t="s">
        <v>235</v>
      </c>
      <c r="B32" s="135">
        <v>30</v>
      </c>
      <c r="C32">
        <v>5883</v>
      </c>
      <c r="D32" s="135">
        <v>30</v>
      </c>
      <c r="E32">
        <v>5128</v>
      </c>
      <c r="F32">
        <v>1287</v>
      </c>
      <c r="G32" s="135">
        <v>30</v>
      </c>
      <c r="H32" s="156">
        <f t="shared" si="1"/>
        <v>25.097503900156003</v>
      </c>
      <c r="I32">
        <v>1465</v>
      </c>
      <c r="J32" s="135">
        <v>30</v>
      </c>
      <c r="K32" s="156">
        <f t="shared" si="2"/>
        <v>24.902260751317353</v>
      </c>
      <c r="L32" s="156">
        <f t="shared" si="3"/>
        <v>0.19524314883864946</v>
      </c>
      <c r="M32">
        <v>2090</v>
      </c>
      <c r="N32" s="135">
        <v>30</v>
      </c>
      <c r="O32" s="156">
        <f t="shared" si="4"/>
        <v>40.75663026521061</v>
      </c>
      <c r="P32">
        <v>1851</v>
      </c>
      <c r="Q32" s="135">
        <v>30</v>
      </c>
      <c r="R32" s="156">
        <f t="shared" si="5"/>
        <v>31.463539010708825</v>
      </c>
      <c r="S32" s="156">
        <f t="shared" si="6"/>
        <v>9.2930912545017854</v>
      </c>
      <c r="T32" s="135">
        <v>30</v>
      </c>
      <c r="U32">
        <v>5384</v>
      </c>
      <c r="V32">
        <v>4614</v>
      </c>
      <c r="W32">
        <v>1576</v>
      </c>
      <c r="X32" s="135">
        <v>30</v>
      </c>
      <c r="Y32" s="156">
        <f t="shared" si="7"/>
        <v>34.156913740788902</v>
      </c>
      <c r="Z32">
        <v>1352</v>
      </c>
      <c r="AA32" s="135">
        <v>30</v>
      </c>
      <c r="AB32" s="156">
        <f t="shared" si="8"/>
        <v>25.111441307578009</v>
      </c>
      <c r="AC32" s="156">
        <f t="shared" si="9"/>
        <v>9.0454724332108931</v>
      </c>
      <c r="AD32">
        <v>690</v>
      </c>
      <c r="AE32" s="135">
        <v>30</v>
      </c>
      <c r="AF32" s="156">
        <f t="shared" si="10"/>
        <v>13.455538221528862</v>
      </c>
      <c r="AG32">
        <v>810</v>
      </c>
      <c r="AH32" s="135">
        <v>30</v>
      </c>
      <c r="AI32" s="156">
        <f t="shared" si="11"/>
        <v>13.768485466598673</v>
      </c>
      <c r="AJ32">
        <v>3043</v>
      </c>
      <c r="AK32" s="135">
        <v>30</v>
      </c>
      <c r="AL32" s="157">
        <f t="shared" si="12"/>
        <v>59.340873634945403</v>
      </c>
      <c r="AM32">
        <v>3076</v>
      </c>
      <c r="AN32" s="135">
        <v>30</v>
      </c>
      <c r="AO32" s="157">
        <f t="shared" si="13"/>
        <v>52.286248512663605</v>
      </c>
      <c r="AP32" s="157">
        <f t="shared" si="14"/>
        <v>7.0546251222817986</v>
      </c>
      <c r="AQ32">
        <v>69330935</v>
      </c>
      <c r="AR32" s="135">
        <v>30</v>
      </c>
      <c r="AS32" s="137">
        <f t="shared" si="0"/>
        <v>13520.073127925118</v>
      </c>
      <c r="AT32">
        <v>26915958</v>
      </c>
      <c r="AU32" s="135">
        <v>30</v>
      </c>
      <c r="AV32" s="137">
        <f t="shared" si="15"/>
        <v>4575.2095869454361</v>
      </c>
      <c r="AW32" s="137">
        <f t="shared" si="16"/>
        <v>8944.8635409796807</v>
      </c>
    </row>
    <row r="33" spans="1:49" x14ac:dyDescent="0.2">
      <c r="A33" t="s">
        <v>236</v>
      </c>
      <c r="B33" s="135">
        <v>31</v>
      </c>
      <c r="C33">
        <v>6162</v>
      </c>
      <c r="D33" s="135">
        <v>31</v>
      </c>
      <c r="E33">
        <v>5242</v>
      </c>
      <c r="F33">
        <v>1343</v>
      </c>
      <c r="G33" s="135">
        <v>31</v>
      </c>
      <c r="H33" s="156">
        <f t="shared" si="1"/>
        <v>25.619992369324684</v>
      </c>
      <c r="I33">
        <v>1743</v>
      </c>
      <c r="J33" s="135">
        <v>31</v>
      </c>
      <c r="K33" s="156">
        <f t="shared" si="2"/>
        <v>28.286270691333982</v>
      </c>
      <c r="L33" s="156">
        <f t="shared" si="3"/>
        <v>-2.6662783220092976</v>
      </c>
      <c r="M33">
        <v>2397</v>
      </c>
      <c r="N33" s="135">
        <v>31</v>
      </c>
      <c r="O33" s="156">
        <f t="shared" si="4"/>
        <v>45.726821823731399</v>
      </c>
      <c r="P33">
        <v>2247</v>
      </c>
      <c r="Q33" s="135">
        <v>31</v>
      </c>
      <c r="R33" s="156">
        <f t="shared" si="5"/>
        <v>36.465433300876334</v>
      </c>
      <c r="S33" s="156">
        <f t="shared" si="6"/>
        <v>9.2613885228550643</v>
      </c>
      <c r="T33" s="135">
        <v>31</v>
      </c>
      <c r="U33">
        <v>5333</v>
      </c>
      <c r="V33">
        <v>4561</v>
      </c>
      <c r="W33">
        <v>1716</v>
      </c>
      <c r="X33" s="135">
        <v>31</v>
      </c>
      <c r="Y33" s="156">
        <f t="shared" si="7"/>
        <v>37.623328217496166</v>
      </c>
      <c r="Z33">
        <v>1419</v>
      </c>
      <c r="AA33" s="135">
        <v>31</v>
      </c>
      <c r="AB33" s="156">
        <f t="shared" si="8"/>
        <v>26.60791299456216</v>
      </c>
      <c r="AC33" s="156">
        <f t="shared" si="9"/>
        <v>11.015415222934006</v>
      </c>
      <c r="AD33">
        <v>620</v>
      </c>
      <c r="AE33" s="135">
        <v>31</v>
      </c>
      <c r="AF33" s="156">
        <f t="shared" si="10"/>
        <v>11.827546737886303</v>
      </c>
      <c r="AG33">
        <v>679</v>
      </c>
      <c r="AH33" s="135">
        <v>31</v>
      </c>
      <c r="AI33" s="156">
        <f t="shared" si="11"/>
        <v>11.019149626744564</v>
      </c>
      <c r="AJ33">
        <v>3708</v>
      </c>
      <c r="AK33" s="135">
        <v>31</v>
      </c>
      <c r="AL33" s="157">
        <f t="shared" si="12"/>
        <v>70.736360167874864</v>
      </c>
      <c r="AM33">
        <v>3488</v>
      </c>
      <c r="AN33" s="135">
        <v>31</v>
      </c>
      <c r="AO33" s="157">
        <f t="shared" si="13"/>
        <v>56.604998377150274</v>
      </c>
      <c r="AP33" s="157">
        <f t="shared" si="14"/>
        <v>14.13136179072459</v>
      </c>
      <c r="AQ33">
        <v>48405897</v>
      </c>
      <c r="AR33" s="135">
        <v>31</v>
      </c>
      <c r="AS33" s="137">
        <f t="shared" si="0"/>
        <v>9234.2420831743602</v>
      </c>
      <c r="AT33">
        <v>48138749</v>
      </c>
      <c r="AU33" s="135">
        <v>31</v>
      </c>
      <c r="AV33" s="137">
        <f t="shared" si="15"/>
        <v>7812.1955533917562</v>
      </c>
      <c r="AW33" s="137">
        <f t="shared" si="16"/>
        <v>1422.046529782604</v>
      </c>
    </row>
    <row r="34" spans="1:49" x14ac:dyDescent="0.2">
      <c r="A34" t="s">
        <v>237</v>
      </c>
      <c r="B34" s="135">
        <v>32</v>
      </c>
      <c r="C34">
        <v>7761</v>
      </c>
      <c r="D34" s="135">
        <v>32</v>
      </c>
      <c r="E34">
        <v>6328</v>
      </c>
      <c r="F34">
        <v>1616</v>
      </c>
      <c r="G34" s="135">
        <v>32</v>
      </c>
      <c r="H34" s="156">
        <f t="shared" si="1"/>
        <v>25.53729456384324</v>
      </c>
      <c r="I34">
        <v>2059</v>
      </c>
      <c r="J34" s="135">
        <v>32</v>
      </c>
      <c r="K34" s="156">
        <f t="shared" si="2"/>
        <v>26.530086329081303</v>
      </c>
      <c r="L34" s="156">
        <f t="shared" si="3"/>
        <v>-0.99279176523806356</v>
      </c>
      <c r="M34">
        <v>3130</v>
      </c>
      <c r="N34" s="135">
        <v>32</v>
      </c>
      <c r="O34" s="156">
        <f t="shared" si="4"/>
        <v>49.46270543615676</v>
      </c>
      <c r="P34">
        <v>3105</v>
      </c>
      <c r="Q34" s="135">
        <v>32</v>
      </c>
      <c r="R34" s="156">
        <f t="shared" si="5"/>
        <v>40.007730962504837</v>
      </c>
      <c r="S34" s="156">
        <f t="shared" si="6"/>
        <v>9.454974473651923</v>
      </c>
      <c r="T34" s="135">
        <v>32</v>
      </c>
      <c r="U34">
        <v>6806</v>
      </c>
      <c r="V34">
        <v>5543</v>
      </c>
      <c r="W34">
        <v>2345</v>
      </c>
      <c r="X34" s="135">
        <v>32</v>
      </c>
      <c r="Y34" s="156">
        <f t="shared" si="7"/>
        <v>42.305610680137114</v>
      </c>
      <c r="Z34">
        <v>2150</v>
      </c>
      <c r="AA34" s="135">
        <v>32</v>
      </c>
      <c r="AB34" s="156">
        <f t="shared" si="8"/>
        <v>31.589773729062593</v>
      </c>
      <c r="AC34" s="156">
        <f t="shared" si="9"/>
        <v>10.715836951074522</v>
      </c>
      <c r="AD34">
        <v>658</v>
      </c>
      <c r="AE34" s="135">
        <v>32</v>
      </c>
      <c r="AF34" s="156">
        <f t="shared" si="10"/>
        <v>10.398230088495575</v>
      </c>
      <c r="AG34">
        <v>703</v>
      </c>
      <c r="AH34" s="135">
        <v>32</v>
      </c>
      <c r="AI34" s="156">
        <f t="shared" si="11"/>
        <v>9.0581110681613186</v>
      </c>
      <c r="AJ34">
        <v>4811</v>
      </c>
      <c r="AK34" s="135">
        <v>32</v>
      </c>
      <c r="AL34" s="157">
        <f t="shared" si="12"/>
        <v>76.027180783817954</v>
      </c>
      <c r="AM34">
        <v>4896</v>
      </c>
      <c r="AN34" s="135">
        <v>32</v>
      </c>
      <c r="AO34" s="157">
        <f t="shared" si="13"/>
        <v>63.08465403942791</v>
      </c>
      <c r="AP34" s="157">
        <f t="shared" si="14"/>
        <v>12.942526744390044</v>
      </c>
      <c r="AQ34">
        <v>73207829</v>
      </c>
      <c r="AR34" s="135">
        <v>32</v>
      </c>
      <c r="AS34" s="137">
        <f t="shared" ref="AS34:AS65" si="17">AQ34/E34</f>
        <v>11568.873103666245</v>
      </c>
      <c r="AT34">
        <v>68503907</v>
      </c>
      <c r="AU34" s="135">
        <v>32</v>
      </c>
      <c r="AV34" s="137">
        <f t="shared" si="15"/>
        <v>8826.6856075248033</v>
      </c>
      <c r="AW34" s="137">
        <f t="shared" si="16"/>
        <v>2742.1874961414414</v>
      </c>
    </row>
    <row r="35" spans="1:49" x14ac:dyDescent="0.2">
      <c r="A35" t="s">
        <v>238</v>
      </c>
      <c r="B35" s="135">
        <v>33</v>
      </c>
      <c r="C35">
        <v>8687</v>
      </c>
      <c r="D35" s="135">
        <v>33</v>
      </c>
      <c r="E35">
        <v>7071</v>
      </c>
      <c r="F35">
        <v>1889</v>
      </c>
      <c r="G35" s="135">
        <v>33</v>
      </c>
      <c r="H35" s="156">
        <f t="shared" si="1"/>
        <v>26.71475038891246</v>
      </c>
      <c r="I35">
        <v>2376</v>
      </c>
      <c r="J35" s="135">
        <v>33</v>
      </c>
      <c r="K35" s="156">
        <f t="shared" si="2"/>
        <v>27.351214458386092</v>
      </c>
      <c r="L35" s="156">
        <f t="shared" si="3"/>
        <v>-0.63646406947363232</v>
      </c>
      <c r="M35">
        <v>4182</v>
      </c>
      <c r="N35" s="135">
        <v>33</v>
      </c>
      <c r="O35" s="156">
        <f t="shared" si="4"/>
        <v>59.142978362324996</v>
      </c>
      <c r="P35">
        <v>4367</v>
      </c>
      <c r="Q35" s="135">
        <v>33</v>
      </c>
      <c r="R35" s="156">
        <f t="shared" si="5"/>
        <v>50.270519166570736</v>
      </c>
      <c r="S35" s="156">
        <f t="shared" si="6"/>
        <v>8.87245919575426</v>
      </c>
      <c r="T35" s="135">
        <v>33</v>
      </c>
      <c r="U35">
        <v>7528</v>
      </c>
      <c r="V35">
        <v>6091</v>
      </c>
      <c r="W35">
        <v>3202</v>
      </c>
      <c r="X35" s="135">
        <v>33</v>
      </c>
      <c r="Y35" s="156">
        <f t="shared" si="7"/>
        <v>52.569364636348716</v>
      </c>
      <c r="Z35">
        <v>3208</v>
      </c>
      <c r="AA35" s="135">
        <v>33</v>
      </c>
      <c r="AB35" s="156">
        <f t="shared" si="8"/>
        <v>42.614240170031877</v>
      </c>
      <c r="AC35" s="156">
        <f t="shared" si="9"/>
        <v>9.955124466316839</v>
      </c>
      <c r="AD35">
        <v>654</v>
      </c>
      <c r="AE35" s="135">
        <v>33</v>
      </c>
      <c r="AF35" s="156">
        <f t="shared" si="10"/>
        <v>9.2490453966907076</v>
      </c>
      <c r="AG35">
        <v>906</v>
      </c>
      <c r="AH35" s="135">
        <v>33</v>
      </c>
      <c r="AI35" s="156">
        <f t="shared" si="11"/>
        <v>10.429377230344192</v>
      </c>
      <c r="AJ35">
        <v>5812</v>
      </c>
      <c r="AK35" s="135">
        <v>33</v>
      </c>
      <c r="AL35" s="157">
        <f t="shared" si="12"/>
        <v>82.194880497807944</v>
      </c>
      <c r="AM35">
        <v>6737</v>
      </c>
      <c r="AN35" s="135">
        <v>33</v>
      </c>
      <c r="AO35" s="157">
        <f t="shared" si="13"/>
        <v>77.552664901577074</v>
      </c>
      <c r="AP35" s="157">
        <f t="shared" si="14"/>
        <v>4.6422155962308693</v>
      </c>
      <c r="AQ35">
        <v>131284346</v>
      </c>
      <c r="AR35" s="135">
        <v>33</v>
      </c>
      <c r="AS35" s="137">
        <f t="shared" si="17"/>
        <v>18566.588318483948</v>
      </c>
      <c r="AT35">
        <v>86262019</v>
      </c>
      <c r="AU35" s="135">
        <v>33</v>
      </c>
      <c r="AV35" s="137">
        <f t="shared" si="15"/>
        <v>9930.0125474847482</v>
      </c>
      <c r="AW35" s="137">
        <f t="shared" si="16"/>
        <v>8636.5757709991994</v>
      </c>
    </row>
    <row r="36" spans="1:49" x14ac:dyDescent="0.2">
      <c r="A36" t="s">
        <v>239</v>
      </c>
      <c r="B36" s="135">
        <v>34</v>
      </c>
      <c r="C36">
        <v>7465</v>
      </c>
      <c r="D36" s="135">
        <v>34</v>
      </c>
      <c r="E36">
        <v>6682</v>
      </c>
      <c r="F36">
        <v>1772</v>
      </c>
      <c r="G36" s="135">
        <v>34</v>
      </c>
      <c r="H36" s="156">
        <f t="shared" si="1"/>
        <v>26.519006285543252</v>
      </c>
      <c r="I36">
        <v>1994</v>
      </c>
      <c r="J36" s="135">
        <v>34</v>
      </c>
      <c r="K36" s="156">
        <f t="shared" si="2"/>
        <v>26.711319490957802</v>
      </c>
      <c r="L36" s="156">
        <f t="shared" si="3"/>
        <v>-0.19231320541454977</v>
      </c>
      <c r="M36">
        <v>2534</v>
      </c>
      <c r="N36" s="135">
        <v>34</v>
      </c>
      <c r="O36" s="156">
        <f t="shared" si="4"/>
        <v>37.922777611493565</v>
      </c>
      <c r="P36">
        <v>1947</v>
      </c>
      <c r="Q36" s="135">
        <v>34</v>
      </c>
      <c r="R36" s="156">
        <f t="shared" si="5"/>
        <v>26.081714668452783</v>
      </c>
      <c r="S36" s="156">
        <f t="shared" si="6"/>
        <v>11.841062943040782</v>
      </c>
      <c r="T36" s="135">
        <v>34</v>
      </c>
      <c r="U36">
        <v>6865</v>
      </c>
      <c r="V36">
        <v>5944</v>
      </c>
      <c r="W36">
        <v>1797</v>
      </c>
      <c r="X36" s="135">
        <v>34</v>
      </c>
      <c r="Y36" s="156">
        <f t="shared" si="7"/>
        <v>30.232166890982505</v>
      </c>
      <c r="Z36">
        <v>1347</v>
      </c>
      <c r="AA36" s="135">
        <v>34</v>
      </c>
      <c r="AB36" s="156">
        <f t="shared" si="8"/>
        <v>19.621267297887837</v>
      </c>
      <c r="AC36" s="156">
        <f t="shared" si="9"/>
        <v>10.610899593094668</v>
      </c>
      <c r="AD36">
        <v>732</v>
      </c>
      <c r="AE36" s="135">
        <v>34</v>
      </c>
      <c r="AF36" s="156">
        <f t="shared" si="10"/>
        <v>10.9548039509129</v>
      </c>
      <c r="AG36">
        <v>913</v>
      </c>
      <c r="AH36" s="135">
        <v>34</v>
      </c>
      <c r="AI36" s="156">
        <f t="shared" si="11"/>
        <v>12.230408573342263</v>
      </c>
      <c r="AJ36">
        <v>3384</v>
      </c>
      <c r="AK36" s="135">
        <v>34</v>
      </c>
      <c r="AL36" s="157">
        <f t="shared" si="12"/>
        <v>50.643519904220291</v>
      </c>
      <c r="AM36">
        <v>2726</v>
      </c>
      <c r="AN36" s="135">
        <v>34</v>
      </c>
      <c r="AO36" s="157">
        <f t="shared" si="13"/>
        <v>36.517079705291358</v>
      </c>
      <c r="AP36" s="157">
        <f t="shared" si="14"/>
        <v>14.126440198928933</v>
      </c>
      <c r="AQ36">
        <v>75160435</v>
      </c>
      <c r="AR36" s="135">
        <v>34</v>
      </c>
      <c r="AS36" s="137">
        <f t="shared" si="17"/>
        <v>11248.194402873391</v>
      </c>
      <c r="AT36">
        <v>24316953</v>
      </c>
      <c r="AU36" s="135">
        <v>34</v>
      </c>
      <c r="AV36" s="137">
        <f t="shared" si="15"/>
        <v>3257.4618888144673</v>
      </c>
      <c r="AW36" s="137">
        <f t="shared" si="16"/>
        <v>7990.7325140589237</v>
      </c>
    </row>
    <row r="37" spans="1:49" x14ac:dyDescent="0.2">
      <c r="A37" t="s">
        <v>240</v>
      </c>
      <c r="B37" s="135">
        <v>35</v>
      </c>
      <c r="C37">
        <v>11878</v>
      </c>
      <c r="D37" s="135">
        <v>35</v>
      </c>
      <c r="E37">
        <v>10028</v>
      </c>
      <c r="F37">
        <v>2871</v>
      </c>
      <c r="G37" s="135">
        <v>35</v>
      </c>
      <c r="H37" s="156">
        <f t="shared" si="1"/>
        <v>28.629836457917829</v>
      </c>
      <c r="I37">
        <v>3685</v>
      </c>
      <c r="J37" s="135">
        <v>35</v>
      </c>
      <c r="K37" s="156">
        <f t="shared" si="2"/>
        <v>31.023741370601108</v>
      </c>
      <c r="L37" s="156">
        <f t="shared" si="3"/>
        <v>-2.3939049126832792</v>
      </c>
      <c r="M37">
        <v>7519</v>
      </c>
      <c r="N37" s="135">
        <v>35</v>
      </c>
      <c r="O37" s="156">
        <f t="shared" si="4"/>
        <v>74.980055843637814</v>
      </c>
      <c r="P37">
        <v>7708</v>
      </c>
      <c r="Q37" s="135">
        <v>35</v>
      </c>
      <c r="R37" s="156">
        <f t="shared" si="5"/>
        <v>64.893079643037538</v>
      </c>
      <c r="S37" s="156">
        <f t="shared" si="6"/>
        <v>10.086976200600276</v>
      </c>
      <c r="T37" s="135">
        <v>35</v>
      </c>
      <c r="U37">
        <v>8359</v>
      </c>
      <c r="V37">
        <v>6836</v>
      </c>
      <c r="W37">
        <v>4327</v>
      </c>
      <c r="X37" s="135">
        <v>35</v>
      </c>
      <c r="Y37" s="156">
        <f t="shared" si="7"/>
        <v>63.29724985371562</v>
      </c>
      <c r="Z37">
        <v>4189</v>
      </c>
      <c r="AA37" s="135">
        <v>35</v>
      </c>
      <c r="AB37" s="156">
        <f t="shared" si="8"/>
        <v>50.11364995812896</v>
      </c>
      <c r="AC37" s="156">
        <f t="shared" si="9"/>
        <v>13.18359989558666</v>
      </c>
      <c r="AD37">
        <v>1049</v>
      </c>
      <c r="AE37" s="135">
        <v>35</v>
      </c>
      <c r="AF37" s="156">
        <f t="shared" si="10"/>
        <v>10.460710011966494</v>
      </c>
      <c r="AG37">
        <v>1324</v>
      </c>
      <c r="AH37" s="135">
        <v>35</v>
      </c>
      <c r="AI37" s="156">
        <f t="shared" si="11"/>
        <v>11.146657686479205</v>
      </c>
      <c r="AJ37">
        <v>9442</v>
      </c>
      <c r="AK37" s="135">
        <v>35</v>
      </c>
      <c r="AL37" s="157">
        <f t="shared" si="12"/>
        <v>94.156362185879544</v>
      </c>
      <c r="AM37">
        <v>10647</v>
      </c>
      <c r="AN37" s="135">
        <v>35</v>
      </c>
      <c r="AO37" s="157">
        <f t="shared" si="13"/>
        <v>89.636302407812764</v>
      </c>
      <c r="AP37" s="157">
        <f t="shared" si="14"/>
        <v>4.5200597780667806</v>
      </c>
      <c r="AQ37">
        <v>142717793</v>
      </c>
      <c r="AR37" s="135">
        <v>35</v>
      </c>
      <c r="AS37" s="137">
        <f t="shared" si="17"/>
        <v>14231.929896290387</v>
      </c>
      <c r="AT37">
        <v>122198372</v>
      </c>
      <c r="AU37" s="135">
        <v>35</v>
      </c>
      <c r="AV37" s="137">
        <f t="shared" si="15"/>
        <v>10287.790200370433</v>
      </c>
      <c r="AW37" s="137">
        <f t="shared" si="16"/>
        <v>3944.1396959199537</v>
      </c>
    </row>
    <row r="38" spans="1:49" x14ac:dyDescent="0.2">
      <c r="A38" t="s">
        <v>241</v>
      </c>
      <c r="B38" s="135">
        <v>36</v>
      </c>
      <c r="C38">
        <v>4638</v>
      </c>
      <c r="D38" s="135">
        <v>36</v>
      </c>
      <c r="E38">
        <v>4035</v>
      </c>
      <c r="F38">
        <v>982</v>
      </c>
      <c r="G38" s="135">
        <v>36</v>
      </c>
      <c r="H38" s="156">
        <f t="shared" si="1"/>
        <v>24.337050805452293</v>
      </c>
      <c r="I38">
        <v>1080</v>
      </c>
      <c r="J38" s="135">
        <v>36</v>
      </c>
      <c r="K38" s="156">
        <f t="shared" si="2"/>
        <v>23.285899094437255</v>
      </c>
      <c r="L38" s="156">
        <f t="shared" si="3"/>
        <v>1.0511517110150379</v>
      </c>
      <c r="M38">
        <v>2372</v>
      </c>
      <c r="N38" s="135">
        <v>36</v>
      </c>
      <c r="O38" s="156">
        <f t="shared" si="4"/>
        <v>58.78562577447336</v>
      </c>
      <c r="P38">
        <v>2286</v>
      </c>
      <c r="Q38" s="135">
        <v>36</v>
      </c>
      <c r="R38" s="156">
        <f t="shared" si="5"/>
        <v>49.288486416558861</v>
      </c>
      <c r="S38" s="156">
        <f t="shared" si="6"/>
        <v>9.4971393579144987</v>
      </c>
      <c r="T38" s="135">
        <v>36</v>
      </c>
      <c r="U38">
        <v>3785</v>
      </c>
      <c r="V38">
        <v>3262</v>
      </c>
      <c r="W38">
        <v>1599</v>
      </c>
      <c r="X38" s="135">
        <v>36</v>
      </c>
      <c r="Y38" s="156">
        <f t="shared" si="7"/>
        <v>49.019006744328628</v>
      </c>
      <c r="Z38">
        <v>1433</v>
      </c>
      <c r="AA38" s="135">
        <v>36</v>
      </c>
      <c r="AB38" s="156">
        <f t="shared" si="8"/>
        <v>37.859973579920741</v>
      </c>
      <c r="AC38" s="156">
        <f t="shared" si="9"/>
        <v>11.159033164407887</v>
      </c>
      <c r="AD38">
        <v>449</v>
      </c>
      <c r="AE38" s="135">
        <v>36</v>
      </c>
      <c r="AF38" s="156">
        <f t="shared" si="10"/>
        <v>11.127633209417596</v>
      </c>
      <c r="AG38">
        <v>528</v>
      </c>
      <c r="AH38" s="135">
        <v>36</v>
      </c>
      <c r="AI38" s="156">
        <f t="shared" si="11"/>
        <v>11.384217335058215</v>
      </c>
      <c r="AJ38">
        <v>3349</v>
      </c>
      <c r="AK38" s="135">
        <v>36</v>
      </c>
      <c r="AL38" s="157">
        <f t="shared" si="12"/>
        <v>82.998760842627021</v>
      </c>
      <c r="AM38">
        <v>3313</v>
      </c>
      <c r="AN38" s="135">
        <v>36</v>
      </c>
      <c r="AO38" s="157">
        <f t="shared" si="13"/>
        <v>71.431651573954298</v>
      </c>
      <c r="AP38" s="157">
        <f t="shared" si="14"/>
        <v>11.567109268672723</v>
      </c>
      <c r="AQ38">
        <v>41266702</v>
      </c>
      <c r="AR38" s="135">
        <v>36</v>
      </c>
      <c r="AS38" s="137">
        <f t="shared" si="17"/>
        <v>10227.187608426269</v>
      </c>
      <c r="AT38">
        <v>52903128</v>
      </c>
      <c r="AU38" s="135">
        <v>36</v>
      </c>
      <c r="AV38" s="137">
        <f t="shared" si="15"/>
        <v>11406.452781371281</v>
      </c>
      <c r="AW38" s="137">
        <f t="shared" si="16"/>
        <v>-1179.2651729450117</v>
      </c>
    </row>
    <row r="39" spans="1:49" x14ac:dyDescent="0.2">
      <c r="A39" t="s">
        <v>242</v>
      </c>
      <c r="B39" s="135">
        <v>37</v>
      </c>
      <c r="C39">
        <v>4928</v>
      </c>
      <c r="D39" s="135">
        <v>37</v>
      </c>
      <c r="E39">
        <v>4172</v>
      </c>
      <c r="F39">
        <v>940</v>
      </c>
      <c r="G39" s="135">
        <v>37</v>
      </c>
      <c r="H39" s="156">
        <f t="shared" si="1"/>
        <v>22.531160115052732</v>
      </c>
      <c r="I39">
        <v>1148</v>
      </c>
      <c r="J39" s="135">
        <v>37</v>
      </c>
      <c r="K39" s="156">
        <f t="shared" si="2"/>
        <v>23.295454545454543</v>
      </c>
      <c r="L39" s="156">
        <f t="shared" si="3"/>
        <v>-0.76429443040181155</v>
      </c>
      <c r="M39">
        <v>2486</v>
      </c>
      <c r="N39" s="135">
        <v>37</v>
      </c>
      <c r="O39" s="156">
        <f t="shared" si="4"/>
        <v>59.58772770853308</v>
      </c>
      <c r="P39">
        <v>2413</v>
      </c>
      <c r="Q39" s="135">
        <v>37</v>
      </c>
      <c r="R39" s="156">
        <f t="shared" si="5"/>
        <v>48.965097402597401</v>
      </c>
      <c r="S39" s="156">
        <f t="shared" si="6"/>
        <v>10.622630305935679</v>
      </c>
      <c r="T39" s="135">
        <v>37</v>
      </c>
      <c r="U39">
        <v>4082</v>
      </c>
      <c r="V39">
        <v>3435</v>
      </c>
      <c r="W39">
        <v>1749</v>
      </c>
      <c r="X39" s="135">
        <v>37</v>
      </c>
      <c r="Y39" s="156">
        <f t="shared" si="7"/>
        <v>50.917030567685593</v>
      </c>
      <c r="Z39">
        <v>1567</v>
      </c>
      <c r="AA39" s="135">
        <v>37</v>
      </c>
      <c r="AB39" s="156">
        <f t="shared" si="8"/>
        <v>38.388045075943168</v>
      </c>
      <c r="AC39" s="156">
        <f t="shared" si="9"/>
        <v>12.528985491742425</v>
      </c>
      <c r="AD39">
        <v>520</v>
      </c>
      <c r="AE39" s="135">
        <v>37</v>
      </c>
      <c r="AF39" s="156">
        <f t="shared" si="10"/>
        <v>12.464046021093001</v>
      </c>
      <c r="AG39">
        <v>620</v>
      </c>
      <c r="AH39" s="135">
        <v>37</v>
      </c>
      <c r="AI39" s="156">
        <f t="shared" si="11"/>
        <v>12.581168831168831</v>
      </c>
      <c r="AJ39">
        <v>3661</v>
      </c>
      <c r="AK39" s="135">
        <v>37</v>
      </c>
      <c r="AL39" s="157">
        <f t="shared" si="12"/>
        <v>87.75167785234899</v>
      </c>
      <c r="AM39">
        <v>3893</v>
      </c>
      <c r="AN39" s="135">
        <v>37</v>
      </c>
      <c r="AO39" s="157">
        <f t="shared" si="13"/>
        <v>78.997564935064929</v>
      </c>
      <c r="AP39" s="157">
        <f t="shared" si="14"/>
        <v>8.7541129172840613</v>
      </c>
      <c r="AQ39">
        <v>64885479</v>
      </c>
      <c r="AR39" s="135">
        <v>37</v>
      </c>
      <c r="AS39" s="137">
        <f t="shared" si="17"/>
        <v>15552.607622243528</v>
      </c>
      <c r="AT39">
        <v>68226212</v>
      </c>
      <c r="AU39" s="135">
        <v>37</v>
      </c>
      <c r="AV39" s="137">
        <f t="shared" si="15"/>
        <v>13844.604707792209</v>
      </c>
      <c r="AW39" s="137">
        <f t="shared" si="16"/>
        <v>1708.0029144513192</v>
      </c>
    </row>
    <row r="40" spans="1:49" x14ac:dyDescent="0.2">
      <c r="A40" t="s">
        <v>243</v>
      </c>
      <c r="B40" s="135">
        <v>38</v>
      </c>
      <c r="C40">
        <v>6270</v>
      </c>
      <c r="D40" s="135">
        <v>38</v>
      </c>
      <c r="E40">
        <v>5595</v>
      </c>
      <c r="F40">
        <v>1175</v>
      </c>
      <c r="G40" s="135">
        <v>38</v>
      </c>
      <c r="H40" s="156">
        <f t="shared" si="1"/>
        <v>21.000893655049151</v>
      </c>
      <c r="I40">
        <v>1337</v>
      </c>
      <c r="J40" s="135">
        <v>38</v>
      </c>
      <c r="K40" s="156">
        <f t="shared" si="2"/>
        <v>21.323763955342905</v>
      </c>
      <c r="L40" s="156">
        <f t="shared" si="3"/>
        <v>-0.3228703002937543</v>
      </c>
      <c r="M40">
        <v>2458</v>
      </c>
      <c r="N40" s="135">
        <v>38</v>
      </c>
      <c r="O40" s="156">
        <f t="shared" si="4"/>
        <v>43.932082216264526</v>
      </c>
      <c r="P40">
        <v>1958</v>
      </c>
      <c r="Q40" s="135">
        <v>38</v>
      </c>
      <c r="R40" s="156">
        <f t="shared" si="5"/>
        <v>31.228070175438599</v>
      </c>
      <c r="S40" s="156">
        <f t="shared" si="6"/>
        <v>12.704012040825926</v>
      </c>
      <c r="T40" s="135">
        <v>38</v>
      </c>
      <c r="U40">
        <v>5432</v>
      </c>
      <c r="V40">
        <v>4676</v>
      </c>
      <c r="W40">
        <v>1539</v>
      </c>
      <c r="X40" s="135">
        <v>38</v>
      </c>
      <c r="Y40" s="156">
        <f t="shared" si="7"/>
        <v>32.912745936698037</v>
      </c>
      <c r="Z40">
        <v>1120</v>
      </c>
      <c r="AA40" s="135">
        <v>38</v>
      </c>
      <c r="AB40" s="156">
        <f t="shared" si="8"/>
        <v>20.618556701030926</v>
      </c>
      <c r="AC40" s="156">
        <f t="shared" si="9"/>
        <v>12.294189235667112</v>
      </c>
      <c r="AD40">
        <v>875</v>
      </c>
      <c r="AE40" s="135">
        <v>38</v>
      </c>
      <c r="AF40" s="156">
        <f t="shared" si="10"/>
        <v>15.638963360142984</v>
      </c>
      <c r="AG40">
        <v>833</v>
      </c>
      <c r="AH40" s="135">
        <v>38</v>
      </c>
      <c r="AI40" s="156">
        <f t="shared" si="11"/>
        <v>13.285486443381181</v>
      </c>
      <c r="AJ40">
        <v>3578</v>
      </c>
      <c r="AK40" s="135">
        <v>38</v>
      </c>
      <c r="AL40" s="157">
        <f t="shared" si="12"/>
        <v>63.949955317247543</v>
      </c>
      <c r="AM40">
        <v>3106</v>
      </c>
      <c r="AN40" s="135">
        <v>38</v>
      </c>
      <c r="AO40" s="157">
        <f t="shared" si="13"/>
        <v>49.537480063795854</v>
      </c>
      <c r="AP40" s="157">
        <f t="shared" si="14"/>
        <v>14.412475253451689</v>
      </c>
      <c r="AQ40">
        <v>65472887</v>
      </c>
      <c r="AR40" s="135">
        <v>38</v>
      </c>
      <c r="AS40" s="137">
        <f t="shared" si="17"/>
        <v>11702.035210008937</v>
      </c>
      <c r="AT40">
        <v>49895718</v>
      </c>
      <c r="AU40" s="135">
        <v>38</v>
      </c>
      <c r="AV40" s="137">
        <f t="shared" si="15"/>
        <v>7957.8497607655499</v>
      </c>
      <c r="AW40" s="137">
        <f t="shared" si="16"/>
        <v>3744.1854492433868</v>
      </c>
    </row>
    <row r="41" spans="1:49" x14ac:dyDescent="0.2">
      <c r="A41" t="s">
        <v>244</v>
      </c>
      <c r="B41" s="135">
        <v>39</v>
      </c>
      <c r="C41">
        <v>3219</v>
      </c>
      <c r="D41" s="135">
        <v>39</v>
      </c>
      <c r="E41">
        <v>3001</v>
      </c>
      <c r="F41">
        <v>560</v>
      </c>
      <c r="G41" s="135">
        <v>39</v>
      </c>
      <c r="H41" s="156">
        <f t="shared" si="1"/>
        <v>18.660446517827392</v>
      </c>
      <c r="I41">
        <v>584</v>
      </c>
      <c r="J41" s="135">
        <v>39</v>
      </c>
      <c r="K41" s="156">
        <f t="shared" si="2"/>
        <v>18.14228021124573</v>
      </c>
      <c r="L41" s="156">
        <f t="shared" si="3"/>
        <v>0.51816630658166218</v>
      </c>
      <c r="M41">
        <v>1964</v>
      </c>
      <c r="N41" s="135">
        <v>39</v>
      </c>
      <c r="O41" s="156">
        <f t="shared" si="4"/>
        <v>65.444851716094632</v>
      </c>
      <c r="P41">
        <v>1813</v>
      </c>
      <c r="Q41" s="135">
        <v>39</v>
      </c>
      <c r="R41" s="156">
        <f t="shared" si="5"/>
        <v>56.321839080459768</v>
      </c>
      <c r="S41" s="156">
        <f t="shared" si="6"/>
        <v>9.1230126356348649</v>
      </c>
      <c r="T41" s="135">
        <v>39</v>
      </c>
      <c r="U41">
        <v>2380</v>
      </c>
      <c r="V41">
        <v>2158</v>
      </c>
      <c r="W41">
        <v>1122</v>
      </c>
      <c r="X41" s="135">
        <v>39</v>
      </c>
      <c r="Y41" s="156">
        <f t="shared" si="7"/>
        <v>51.992585727525487</v>
      </c>
      <c r="Z41">
        <v>975</v>
      </c>
      <c r="AA41" s="135">
        <v>39</v>
      </c>
      <c r="AB41" s="156">
        <f t="shared" si="8"/>
        <v>40.966386554621849</v>
      </c>
      <c r="AC41" s="156">
        <f t="shared" si="9"/>
        <v>11.026199172903638</v>
      </c>
      <c r="AD41">
        <v>492</v>
      </c>
      <c r="AE41" s="135">
        <v>39</v>
      </c>
      <c r="AF41" s="156">
        <f t="shared" si="10"/>
        <v>16.39453515494835</v>
      </c>
      <c r="AG41">
        <v>501</v>
      </c>
      <c r="AH41" s="135">
        <v>39</v>
      </c>
      <c r="AI41" s="156">
        <f t="shared" si="11"/>
        <v>15.563839701770737</v>
      </c>
      <c r="AJ41">
        <v>2625</v>
      </c>
      <c r="AK41" s="135">
        <v>39</v>
      </c>
      <c r="AL41" s="157">
        <f t="shared" si="12"/>
        <v>87.4708430523159</v>
      </c>
      <c r="AM41">
        <v>2539</v>
      </c>
      <c r="AN41" s="135">
        <v>39</v>
      </c>
      <c r="AO41" s="157">
        <f t="shared" si="13"/>
        <v>78.87542715128923</v>
      </c>
      <c r="AP41" s="157">
        <f t="shared" si="14"/>
        <v>8.5954159010266693</v>
      </c>
      <c r="AQ41">
        <v>47638495</v>
      </c>
      <c r="AR41" s="135">
        <v>39</v>
      </c>
      <c r="AS41" s="137">
        <f t="shared" si="17"/>
        <v>15874.206931022993</v>
      </c>
      <c r="AT41">
        <v>35490467</v>
      </c>
      <c r="AU41" s="135">
        <v>39</v>
      </c>
      <c r="AV41" s="137">
        <f t="shared" si="15"/>
        <v>11025.308170239205</v>
      </c>
      <c r="AW41" s="137">
        <f t="shared" si="16"/>
        <v>4848.898760783788</v>
      </c>
    </row>
    <row r="42" spans="1:49" x14ac:dyDescent="0.2">
      <c r="A42" t="s">
        <v>245</v>
      </c>
      <c r="B42" s="135">
        <v>40</v>
      </c>
      <c r="C42">
        <v>5827</v>
      </c>
      <c r="D42" s="135">
        <v>40</v>
      </c>
      <c r="E42">
        <v>4632</v>
      </c>
      <c r="F42">
        <v>1101</v>
      </c>
      <c r="G42" s="135">
        <v>40</v>
      </c>
      <c r="H42" s="156">
        <f t="shared" si="1"/>
        <v>23.769430051813472</v>
      </c>
      <c r="I42">
        <v>1580</v>
      </c>
      <c r="J42" s="135">
        <v>40</v>
      </c>
      <c r="K42" s="156">
        <f t="shared" si="2"/>
        <v>27.115153595332075</v>
      </c>
      <c r="L42" s="156">
        <f t="shared" si="3"/>
        <v>-3.3457235435186021</v>
      </c>
      <c r="M42">
        <v>2598</v>
      </c>
      <c r="N42" s="135">
        <v>40</v>
      </c>
      <c r="O42" s="156">
        <f t="shared" si="4"/>
        <v>56.088082901554401</v>
      </c>
      <c r="P42">
        <v>2547</v>
      </c>
      <c r="Q42" s="135">
        <v>40</v>
      </c>
      <c r="R42" s="156">
        <f t="shared" si="5"/>
        <v>43.71031405526</v>
      </c>
      <c r="S42" s="156">
        <f t="shared" si="6"/>
        <v>12.377768846294401</v>
      </c>
      <c r="T42" s="135">
        <v>40</v>
      </c>
      <c r="U42">
        <v>4966</v>
      </c>
      <c r="V42">
        <v>3923</v>
      </c>
      <c r="W42">
        <v>1889</v>
      </c>
      <c r="X42" s="135">
        <v>40</v>
      </c>
      <c r="Y42" s="156">
        <f t="shared" si="7"/>
        <v>48.151924547540148</v>
      </c>
      <c r="Z42">
        <v>1686</v>
      </c>
      <c r="AA42" s="135">
        <v>40</v>
      </c>
      <c r="AB42" s="156">
        <f t="shared" si="8"/>
        <v>33.950865888038663</v>
      </c>
      <c r="AC42" s="156">
        <f t="shared" si="9"/>
        <v>14.201058659501484</v>
      </c>
      <c r="AD42">
        <v>465</v>
      </c>
      <c r="AE42" s="135">
        <v>40</v>
      </c>
      <c r="AF42" s="156">
        <f t="shared" si="10"/>
        <v>10.038860103626943</v>
      </c>
      <c r="AG42">
        <v>625</v>
      </c>
      <c r="AH42" s="135">
        <v>40</v>
      </c>
      <c r="AI42" s="156">
        <f t="shared" si="11"/>
        <v>10.725931010811738</v>
      </c>
      <c r="AJ42">
        <v>4031</v>
      </c>
      <c r="AK42" s="135">
        <v>40</v>
      </c>
      <c r="AL42" s="157">
        <f t="shared" si="12"/>
        <v>87.025043177892911</v>
      </c>
      <c r="AM42">
        <v>4569</v>
      </c>
      <c r="AN42" s="135">
        <v>40</v>
      </c>
      <c r="AO42" s="157">
        <f t="shared" si="13"/>
        <v>78.410846061438136</v>
      </c>
      <c r="AP42" s="157">
        <f t="shared" si="14"/>
        <v>8.6141971164547755</v>
      </c>
      <c r="AQ42">
        <v>65086411</v>
      </c>
      <c r="AR42" s="135">
        <v>40</v>
      </c>
      <c r="AS42" s="137">
        <f t="shared" si="17"/>
        <v>14051.47042314335</v>
      </c>
      <c r="AT42">
        <v>75404682</v>
      </c>
      <c r="AU42" s="135">
        <v>40</v>
      </c>
      <c r="AV42" s="137">
        <f t="shared" si="15"/>
        <v>12940.566672387164</v>
      </c>
      <c r="AW42" s="137">
        <f t="shared" si="16"/>
        <v>1110.9037507561861</v>
      </c>
    </row>
    <row r="43" spans="1:49" x14ac:dyDescent="0.2">
      <c r="A43" t="s">
        <v>246</v>
      </c>
      <c r="B43" s="135">
        <v>41</v>
      </c>
      <c r="C43">
        <v>3843</v>
      </c>
      <c r="D43" s="135">
        <v>41</v>
      </c>
      <c r="E43">
        <v>3197</v>
      </c>
      <c r="F43">
        <v>695</v>
      </c>
      <c r="G43" s="135">
        <v>41</v>
      </c>
      <c r="H43" s="156">
        <f t="shared" si="1"/>
        <v>21.739130434782609</v>
      </c>
      <c r="I43">
        <v>755</v>
      </c>
      <c r="J43" s="135">
        <v>41</v>
      </c>
      <c r="K43" s="156">
        <f t="shared" si="2"/>
        <v>19.646109810044234</v>
      </c>
      <c r="L43" s="156">
        <f t="shared" si="3"/>
        <v>2.0930206247383758</v>
      </c>
      <c r="M43">
        <v>1973</v>
      </c>
      <c r="N43" s="135">
        <v>41</v>
      </c>
      <c r="O43" s="156">
        <f t="shared" si="4"/>
        <v>61.714106975289326</v>
      </c>
      <c r="P43">
        <v>1878</v>
      </c>
      <c r="Q43" s="135">
        <v>41</v>
      </c>
      <c r="R43" s="156">
        <f t="shared" si="5"/>
        <v>48.868071818891487</v>
      </c>
      <c r="S43" s="156">
        <f t="shared" si="6"/>
        <v>12.846035156397839</v>
      </c>
      <c r="T43" s="135">
        <v>41</v>
      </c>
      <c r="U43">
        <v>3210</v>
      </c>
      <c r="V43">
        <v>2661</v>
      </c>
      <c r="W43">
        <v>1437</v>
      </c>
      <c r="X43" s="135">
        <v>41</v>
      </c>
      <c r="Y43" s="156">
        <f t="shared" si="7"/>
        <v>54.002254791431795</v>
      </c>
      <c r="Z43">
        <v>1245</v>
      </c>
      <c r="AA43" s="135">
        <v>41</v>
      </c>
      <c r="AB43" s="156">
        <f t="shared" si="8"/>
        <v>38.785046728971963</v>
      </c>
      <c r="AC43" s="156">
        <f t="shared" si="9"/>
        <v>15.217208062459832</v>
      </c>
      <c r="AD43">
        <v>324</v>
      </c>
      <c r="AE43" s="135">
        <v>41</v>
      </c>
      <c r="AF43" s="156">
        <f t="shared" si="10"/>
        <v>10.134501094776354</v>
      </c>
      <c r="AG43">
        <v>424</v>
      </c>
      <c r="AH43" s="135">
        <v>41</v>
      </c>
      <c r="AI43" s="156">
        <f t="shared" si="11"/>
        <v>11.03304709862087</v>
      </c>
      <c r="AJ43">
        <v>2903</v>
      </c>
      <c r="AK43" s="135">
        <v>41</v>
      </c>
      <c r="AL43" s="157">
        <f t="shared" si="12"/>
        <v>90.803878636221455</v>
      </c>
      <c r="AM43">
        <v>3295</v>
      </c>
      <c r="AN43" s="135">
        <v>41</v>
      </c>
      <c r="AO43" s="157">
        <f t="shared" si="13"/>
        <v>85.740307051782466</v>
      </c>
      <c r="AP43" s="157">
        <f t="shared" si="14"/>
        <v>5.0635715844389892</v>
      </c>
      <c r="AQ43">
        <v>53463317</v>
      </c>
      <c r="AR43" s="135">
        <v>41</v>
      </c>
      <c r="AS43" s="137">
        <f t="shared" si="17"/>
        <v>16722.964341570223</v>
      </c>
      <c r="AT43">
        <v>58664321</v>
      </c>
      <c r="AU43" s="135">
        <v>41</v>
      </c>
      <c r="AV43" s="137">
        <f t="shared" si="15"/>
        <v>15265.24095758522</v>
      </c>
      <c r="AW43" s="137">
        <f t="shared" si="16"/>
        <v>1457.7233839850032</v>
      </c>
    </row>
    <row r="44" spans="1:49" x14ac:dyDescent="0.2">
      <c r="A44" t="s">
        <v>247</v>
      </c>
      <c r="B44" s="135">
        <v>42</v>
      </c>
      <c r="C44">
        <v>5918</v>
      </c>
      <c r="D44" s="135">
        <v>42</v>
      </c>
      <c r="E44">
        <v>5347</v>
      </c>
      <c r="F44">
        <v>1091</v>
      </c>
      <c r="G44" s="135">
        <v>42</v>
      </c>
      <c r="H44" s="156">
        <f t="shared" si="1"/>
        <v>20.403964840097249</v>
      </c>
      <c r="I44">
        <v>1138</v>
      </c>
      <c r="J44" s="135">
        <v>42</v>
      </c>
      <c r="K44" s="156">
        <f t="shared" si="2"/>
        <v>19.229469415343019</v>
      </c>
      <c r="L44" s="156">
        <f t="shared" si="3"/>
        <v>1.1744954247542303</v>
      </c>
      <c r="M44">
        <v>2811</v>
      </c>
      <c r="N44" s="135">
        <v>42</v>
      </c>
      <c r="O44" s="156">
        <f t="shared" si="4"/>
        <v>52.571535440433891</v>
      </c>
      <c r="P44">
        <v>2223</v>
      </c>
      <c r="Q44" s="135">
        <v>42</v>
      </c>
      <c r="R44" s="156">
        <f t="shared" si="5"/>
        <v>37.563366002027706</v>
      </c>
      <c r="S44" s="156">
        <f t="shared" si="6"/>
        <v>15.008169438406185</v>
      </c>
      <c r="T44" s="135">
        <v>42</v>
      </c>
      <c r="U44">
        <v>4865</v>
      </c>
      <c r="V44">
        <v>4059</v>
      </c>
      <c r="W44">
        <v>1523</v>
      </c>
      <c r="X44" s="135">
        <v>42</v>
      </c>
      <c r="Y44" s="156">
        <f t="shared" si="7"/>
        <v>37.52155703375216</v>
      </c>
      <c r="Z44">
        <v>1170</v>
      </c>
      <c r="AA44" s="135">
        <v>42</v>
      </c>
      <c r="AB44" s="156">
        <f t="shared" si="8"/>
        <v>24.049331963001027</v>
      </c>
      <c r="AC44" s="156">
        <f t="shared" si="9"/>
        <v>13.472225070751133</v>
      </c>
      <c r="AD44">
        <v>785</v>
      </c>
      <c r="AE44" s="135">
        <v>42</v>
      </c>
      <c r="AF44" s="156">
        <f t="shared" si="10"/>
        <v>14.681129605386198</v>
      </c>
      <c r="AG44">
        <v>918</v>
      </c>
      <c r="AH44" s="135">
        <v>42</v>
      </c>
      <c r="AI44" s="156">
        <f t="shared" si="11"/>
        <v>15.511997296383914</v>
      </c>
      <c r="AJ44">
        <v>3784</v>
      </c>
      <c r="AK44" s="135">
        <v>42</v>
      </c>
      <c r="AL44" s="157">
        <f t="shared" si="12"/>
        <v>70.768655320740606</v>
      </c>
      <c r="AM44">
        <v>2900</v>
      </c>
      <c r="AN44" s="135">
        <v>42</v>
      </c>
      <c r="AO44" s="157">
        <f t="shared" si="13"/>
        <v>49.003041568097331</v>
      </c>
      <c r="AP44" s="157">
        <f t="shared" si="14"/>
        <v>21.765613752643276</v>
      </c>
      <c r="AQ44">
        <v>53291918</v>
      </c>
      <c r="AR44" s="135">
        <v>42</v>
      </c>
      <c r="AS44" s="137">
        <f t="shared" si="17"/>
        <v>9966.6949691415739</v>
      </c>
      <c r="AT44">
        <v>12790238</v>
      </c>
      <c r="AU44" s="135">
        <v>42</v>
      </c>
      <c r="AV44" s="137">
        <f t="shared" si="15"/>
        <v>2161.2433254477864</v>
      </c>
      <c r="AW44" s="137">
        <f t="shared" si="16"/>
        <v>7805.4516436937874</v>
      </c>
    </row>
    <row r="45" spans="1:49" x14ac:dyDescent="0.2">
      <c r="A45" t="s">
        <v>248</v>
      </c>
      <c r="B45" s="135">
        <v>43</v>
      </c>
      <c r="C45">
        <v>5525</v>
      </c>
      <c r="D45" s="135">
        <v>43</v>
      </c>
      <c r="E45">
        <v>4781</v>
      </c>
      <c r="F45">
        <v>1011</v>
      </c>
      <c r="G45" s="135">
        <v>43</v>
      </c>
      <c r="H45" s="156">
        <f t="shared" si="1"/>
        <v>21.146203723070485</v>
      </c>
      <c r="I45">
        <v>1119</v>
      </c>
      <c r="J45" s="135">
        <v>43</v>
      </c>
      <c r="K45" s="156">
        <f t="shared" si="2"/>
        <v>20.25339366515837</v>
      </c>
      <c r="L45" s="156">
        <f t="shared" si="3"/>
        <v>0.89281005791211498</v>
      </c>
      <c r="M45">
        <v>2326</v>
      </c>
      <c r="N45" s="135">
        <v>43</v>
      </c>
      <c r="O45" s="156">
        <f t="shared" si="4"/>
        <v>48.650909851495506</v>
      </c>
      <c r="P45">
        <v>2174</v>
      </c>
      <c r="Q45" s="135">
        <v>43</v>
      </c>
      <c r="R45" s="156">
        <f t="shared" si="5"/>
        <v>39.348416289592755</v>
      </c>
      <c r="S45" s="156">
        <f t="shared" si="6"/>
        <v>9.3024935619027502</v>
      </c>
      <c r="T45" s="135">
        <v>43</v>
      </c>
      <c r="U45">
        <v>4410</v>
      </c>
      <c r="V45">
        <v>3678</v>
      </c>
      <c r="W45">
        <v>1223</v>
      </c>
      <c r="X45" s="135">
        <v>43</v>
      </c>
      <c r="Y45" s="156">
        <f t="shared" si="7"/>
        <v>33.251767264817836</v>
      </c>
      <c r="Z45">
        <v>1059</v>
      </c>
      <c r="AA45" s="135">
        <v>43</v>
      </c>
      <c r="AB45" s="156">
        <f t="shared" si="8"/>
        <v>24.013605442176871</v>
      </c>
      <c r="AC45" s="156">
        <f t="shared" si="9"/>
        <v>9.238161822640965</v>
      </c>
      <c r="AD45">
        <v>620</v>
      </c>
      <c r="AE45" s="135">
        <v>43</v>
      </c>
      <c r="AF45" s="156">
        <f t="shared" si="10"/>
        <v>12.967998326709893</v>
      </c>
      <c r="AG45">
        <v>797</v>
      </c>
      <c r="AH45" s="135">
        <v>43</v>
      </c>
      <c r="AI45" s="156">
        <f t="shared" si="11"/>
        <v>14.425339366515837</v>
      </c>
      <c r="AJ45">
        <v>3104</v>
      </c>
      <c r="AK45" s="135">
        <v>43</v>
      </c>
      <c r="AL45" s="157">
        <f t="shared" si="12"/>
        <v>64.923656138883075</v>
      </c>
      <c r="AM45">
        <v>2490</v>
      </c>
      <c r="AN45" s="135">
        <v>43</v>
      </c>
      <c r="AO45" s="157">
        <f t="shared" si="13"/>
        <v>45.067873303167424</v>
      </c>
      <c r="AP45" s="157">
        <f t="shared" si="14"/>
        <v>19.855782835715651</v>
      </c>
      <c r="AQ45">
        <v>44644308</v>
      </c>
      <c r="AR45" s="135">
        <v>43</v>
      </c>
      <c r="AS45" s="137">
        <f t="shared" si="17"/>
        <v>9337.859861953566</v>
      </c>
      <c r="AT45">
        <v>31409410</v>
      </c>
      <c r="AU45" s="135">
        <v>43</v>
      </c>
      <c r="AV45" s="137">
        <f t="shared" si="15"/>
        <v>5684.9610859728509</v>
      </c>
      <c r="AW45" s="137">
        <f t="shared" si="16"/>
        <v>3652.8987759807151</v>
      </c>
    </row>
    <row r="46" spans="1:49" x14ac:dyDescent="0.2">
      <c r="A46" t="s">
        <v>249</v>
      </c>
      <c r="B46" s="135">
        <v>44</v>
      </c>
      <c r="C46">
        <v>8832</v>
      </c>
      <c r="D46" s="135">
        <v>44</v>
      </c>
      <c r="E46">
        <v>7860</v>
      </c>
      <c r="F46">
        <v>1756</v>
      </c>
      <c r="G46" s="135">
        <v>44</v>
      </c>
      <c r="H46" s="156">
        <f t="shared" si="1"/>
        <v>22.340966921119591</v>
      </c>
      <c r="I46">
        <v>2054</v>
      </c>
      <c r="J46" s="135">
        <v>44</v>
      </c>
      <c r="K46" s="156">
        <f t="shared" si="2"/>
        <v>23.256340579710145</v>
      </c>
      <c r="L46" s="156">
        <f t="shared" si="3"/>
        <v>-0.91537365859055342</v>
      </c>
      <c r="M46">
        <v>5728</v>
      </c>
      <c r="N46" s="135">
        <v>44</v>
      </c>
      <c r="O46" s="156">
        <f t="shared" si="4"/>
        <v>72.87531806615776</v>
      </c>
      <c r="P46">
        <v>5567</v>
      </c>
      <c r="Q46" s="135">
        <v>44</v>
      </c>
      <c r="R46" s="156">
        <f t="shared" si="5"/>
        <v>63.032155797101453</v>
      </c>
      <c r="S46" s="156">
        <f t="shared" si="6"/>
        <v>9.8431622690563074</v>
      </c>
      <c r="T46" s="135">
        <v>44</v>
      </c>
      <c r="U46">
        <v>6330</v>
      </c>
      <c r="V46">
        <v>5408</v>
      </c>
      <c r="W46">
        <v>3276</v>
      </c>
      <c r="X46" s="135">
        <v>44</v>
      </c>
      <c r="Y46" s="156">
        <f t="shared" si="7"/>
        <v>60.576923076923073</v>
      </c>
      <c r="Z46">
        <v>3065</v>
      </c>
      <c r="AA46" s="135">
        <v>44</v>
      </c>
      <c r="AB46" s="156">
        <f t="shared" si="8"/>
        <v>48.420221169036338</v>
      </c>
      <c r="AC46" s="156">
        <f t="shared" si="9"/>
        <v>12.156701907886735</v>
      </c>
      <c r="AD46">
        <v>1078</v>
      </c>
      <c r="AE46" s="135">
        <v>44</v>
      </c>
      <c r="AF46" s="156">
        <f t="shared" si="10"/>
        <v>13.715012722646311</v>
      </c>
      <c r="AG46">
        <v>1199</v>
      </c>
      <c r="AH46" s="135">
        <v>44</v>
      </c>
      <c r="AI46" s="156">
        <f t="shared" si="11"/>
        <v>13.575634057971014</v>
      </c>
      <c r="AJ46">
        <v>7040</v>
      </c>
      <c r="AK46" s="135">
        <v>44</v>
      </c>
      <c r="AL46" s="157">
        <f t="shared" si="12"/>
        <v>89.56743002544529</v>
      </c>
      <c r="AM46">
        <v>7497</v>
      </c>
      <c r="AN46" s="135">
        <v>44</v>
      </c>
      <c r="AO46" s="157">
        <f t="shared" si="13"/>
        <v>84.884510869565219</v>
      </c>
      <c r="AP46" s="157">
        <f t="shared" si="14"/>
        <v>4.6829191558800716</v>
      </c>
      <c r="AQ46">
        <v>122397604</v>
      </c>
      <c r="AR46" s="135">
        <v>44</v>
      </c>
      <c r="AS46" s="137">
        <f t="shared" si="17"/>
        <v>15572.214249363868</v>
      </c>
      <c r="AT46">
        <v>102399131</v>
      </c>
      <c r="AU46" s="135">
        <v>44</v>
      </c>
      <c r="AV46" s="137">
        <f t="shared" si="15"/>
        <v>11594.10450634058</v>
      </c>
      <c r="AW46" s="137">
        <f t="shared" si="16"/>
        <v>3978.1097430232876</v>
      </c>
    </row>
    <row r="47" spans="1:49" x14ac:dyDescent="0.2">
      <c r="A47" t="s">
        <v>250</v>
      </c>
      <c r="B47" s="135">
        <v>45</v>
      </c>
      <c r="C47">
        <v>4307</v>
      </c>
      <c r="D47" s="135">
        <v>45</v>
      </c>
      <c r="E47">
        <v>3667</v>
      </c>
      <c r="F47">
        <v>748</v>
      </c>
      <c r="G47" s="135">
        <v>45</v>
      </c>
      <c r="H47" s="156">
        <f t="shared" si="1"/>
        <v>20.398145623125171</v>
      </c>
      <c r="I47">
        <v>876</v>
      </c>
      <c r="J47" s="135">
        <v>45</v>
      </c>
      <c r="K47" s="156">
        <f t="shared" si="2"/>
        <v>20.33898305084746</v>
      </c>
      <c r="L47" s="156">
        <f t="shared" si="3"/>
        <v>5.9162572277710268E-2</v>
      </c>
      <c r="M47">
        <v>2313</v>
      </c>
      <c r="N47" s="135">
        <v>45</v>
      </c>
      <c r="O47" s="156">
        <f t="shared" si="4"/>
        <v>63.076083992364332</v>
      </c>
      <c r="P47">
        <v>2402</v>
      </c>
      <c r="Q47" s="135">
        <v>45</v>
      </c>
      <c r="R47" s="156">
        <f t="shared" si="5"/>
        <v>55.769677269561178</v>
      </c>
      <c r="S47" s="156">
        <f t="shared" si="6"/>
        <v>7.3064067228031533</v>
      </c>
      <c r="T47" s="135">
        <v>45</v>
      </c>
      <c r="U47">
        <v>3556</v>
      </c>
      <c r="V47">
        <v>3017</v>
      </c>
      <c r="W47">
        <v>1663</v>
      </c>
      <c r="X47" s="135">
        <v>45</v>
      </c>
      <c r="Y47" s="156">
        <f t="shared" si="7"/>
        <v>55.120981107059997</v>
      </c>
      <c r="Z47">
        <v>1651</v>
      </c>
      <c r="AA47" s="135">
        <v>45</v>
      </c>
      <c r="AB47" s="156">
        <f t="shared" si="8"/>
        <v>46.428571428571431</v>
      </c>
      <c r="AC47" s="156">
        <f t="shared" si="9"/>
        <v>8.6924096784885663</v>
      </c>
      <c r="AD47">
        <v>395</v>
      </c>
      <c r="AE47" s="135">
        <v>45</v>
      </c>
      <c r="AF47" s="156">
        <f t="shared" si="10"/>
        <v>10.771748022907008</v>
      </c>
      <c r="AG47">
        <v>456</v>
      </c>
      <c r="AH47" s="135">
        <v>45</v>
      </c>
      <c r="AI47" s="156">
        <f t="shared" si="11"/>
        <v>10.587415834687718</v>
      </c>
      <c r="AJ47">
        <v>3402</v>
      </c>
      <c r="AK47" s="135">
        <v>45</v>
      </c>
      <c r="AL47" s="157">
        <f t="shared" si="12"/>
        <v>92.773384237796563</v>
      </c>
      <c r="AM47">
        <v>3780</v>
      </c>
      <c r="AN47" s="135">
        <v>45</v>
      </c>
      <c r="AO47" s="157">
        <f t="shared" si="13"/>
        <v>87.764104945437666</v>
      </c>
      <c r="AP47" s="157">
        <f t="shared" si="14"/>
        <v>5.0092792923588974</v>
      </c>
      <c r="AQ47">
        <v>52563760</v>
      </c>
      <c r="AR47" s="135">
        <v>45</v>
      </c>
      <c r="AS47" s="137">
        <f t="shared" si="17"/>
        <v>14334.267793836923</v>
      </c>
      <c r="AT47">
        <v>66364215</v>
      </c>
      <c r="AU47" s="135">
        <v>45</v>
      </c>
      <c r="AV47" s="137">
        <f t="shared" si="15"/>
        <v>15408.454840956583</v>
      </c>
      <c r="AW47" s="137">
        <f t="shared" si="16"/>
        <v>-1074.1870471196598</v>
      </c>
    </row>
    <row r="48" spans="1:49" x14ac:dyDescent="0.2">
      <c r="A48" t="s">
        <v>251</v>
      </c>
      <c r="B48" s="135">
        <v>46</v>
      </c>
      <c r="C48">
        <v>5133</v>
      </c>
      <c r="D48" s="135">
        <v>46</v>
      </c>
      <c r="E48">
        <v>4104</v>
      </c>
      <c r="F48">
        <v>1087</v>
      </c>
      <c r="G48" s="135">
        <v>46</v>
      </c>
      <c r="H48" s="156">
        <f t="shared" si="1"/>
        <v>26.48635477582846</v>
      </c>
      <c r="I48">
        <v>1526</v>
      </c>
      <c r="J48" s="135">
        <v>46</v>
      </c>
      <c r="K48" s="156">
        <f t="shared" si="2"/>
        <v>29.729203195012666</v>
      </c>
      <c r="L48" s="156">
        <f t="shared" si="3"/>
        <v>-3.242848419184206</v>
      </c>
      <c r="M48">
        <v>1997</v>
      </c>
      <c r="N48" s="135">
        <v>46</v>
      </c>
      <c r="O48" s="156">
        <f t="shared" si="4"/>
        <v>48.659844054580894</v>
      </c>
      <c r="P48">
        <v>2007</v>
      </c>
      <c r="Q48" s="135">
        <v>46</v>
      </c>
      <c r="R48" s="156">
        <f t="shared" si="5"/>
        <v>39.099941554646406</v>
      </c>
      <c r="S48" s="156">
        <f t="shared" si="6"/>
        <v>9.5599024999344877</v>
      </c>
      <c r="T48" s="135">
        <v>46</v>
      </c>
      <c r="U48">
        <v>4241</v>
      </c>
      <c r="V48">
        <v>3307</v>
      </c>
      <c r="W48">
        <v>1200</v>
      </c>
      <c r="X48" s="135">
        <v>46</v>
      </c>
      <c r="Y48" s="156">
        <f t="shared" si="7"/>
        <v>36.286664650740853</v>
      </c>
      <c r="Z48">
        <v>1115</v>
      </c>
      <c r="AA48" s="135">
        <v>46</v>
      </c>
      <c r="AB48" s="156">
        <f t="shared" si="8"/>
        <v>26.290969111058715</v>
      </c>
      <c r="AC48" s="156">
        <f t="shared" si="9"/>
        <v>9.9956955396821385</v>
      </c>
      <c r="AD48">
        <v>405</v>
      </c>
      <c r="AE48" s="135">
        <v>46</v>
      </c>
      <c r="AF48" s="156">
        <f t="shared" si="10"/>
        <v>9.8684210526315788</v>
      </c>
      <c r="AG48">
        <v>534</v>
      </c>
      <c r="AH48" s="135">
        <v>46</v>
      </c>
      <c r="AI48" s="156">
        <f t="shared" si="11"/>
        <v>10.403272939801287</v>
      </c>
      <c r="AJ48">
        <v>2387</v>
      </c>
      <c r="AK48" s="135">
        <v>46</v>
      </c>
      <c r="AL48" s="157">
        <f t="shared" si="12"/>
        <v>58.162768031189081</v>
      </c>
      <c r="AM48">
        <v>2444</v>
      </c>
      <c r="AN48" s="135">
        <v>46</v>
      </c>
      <c r="AO48" s="157">
        <f t="shared" si="13"/>
        <v>47.613481394895771</v>
      </c>
      <c r="AP48" s="157">
        <f t="shared" si="14"/>
        <v>10.54928663629331</v>
      </c>
      <c r="AQ48">
        <v>43460698</v>
      </c>
      <c r="AR48" s="135">
        <v>46</v>
      </c>
      <c r="AS48" s="137">
        <f t="shared" si="17"/>
        <v>10589.838693957116</v>
      </c>
      <c r="AT48">
        <v>29294001</v>
      </c>
      <c r="AU48" s="135">
        <v>46</v>
      </c>
      <c r="AV48" s="137">
        <f t="shared" si="15"/>
        <v>5706.9941554646402</v>
      </c>
      <c r="AW48" s="137">
        <f t="shared" si="16"/>
        <v>4882.8445384924753</v>
      </c>
    </row>
    <row r="49" spans="1:49" x14ac:dyDescent="0.2">
      <c r="A49" t="s">
        <v>252</v>
      </c>
      <c r="B49" s="135">
        <v>47</v>
      </c>
      <c r="C49">
        <v>6809</v>
      </c>
      <c r="D49" s="135">
        <v>47</v>
      </c>
      <c r="E49">
        <v>5325</v>
      </c>
      <c r="F49">
        <v>1368</v>
      </c>
      <c r="G49" s="135">
        <v>47</v>
      </c>
      <c r="H49" s="156">
        <f t="shared" si="1"/>
        <v>25.690140845070424</v>
      </c>
      <c r="I49">
        <v>1834</v>
      </c>
      <c r="J49" s="135">
        <v>47</v>
      </c>
      <c r="K49" s="156">
        <f t="shared" si="2"/>
        <v>26.934939051255689</v>
      </c>
      <c r="L49" s="156">
        <f t="shared" si="3"/>
        <v>-1.2447982061852656</v>
      </c>
      <c r="M49">
        <v>2927</v>
      </c>
      <c r="N49" s="135">
        <v>47</v>
      </c>
      <c r="O49" s="156">
        <f t="shared" si="4"/>
        <v>54.967136150234744</v>
      </c>
      <c r="P49">
        <v>3273</v>
      </c>
      <c r="Q49" s="135">
        <v>47</v>
      </c>
      <c r="R49" s="156">
        <f t="shared" si="5"/>
        <v>48.068732559847263</v>
      </c>
      <c r="S49" s="156">
        <f t="shared" si="6"/>
        <v>6.8984035903874812</v>
      </c>
      <c r="T49" s="135">
        <v>47</v>
      </c>
      <c r="U49">
        <v>5843</v>
      </c>
      <c r="V49">
        <v>4539</v>
      </c>
      <c r="W49">
        <v>2141</v>
      </c>
      <c r="X49" s="135">
        <v>47</v>
      </c>
      <c r="Y49" s="156">
        <f t="shared" si="7"/>
        <v>47.168979951531178</v>
      </c>
      <c r="Z49">
        <v>2307</v>
      </c>
      <c r="AA49" s="135">
        <v>47</v>
      </c>
      <c r="AB49" s="156">
        <f t="shared" si="8"/>
        <v>39.483142221461577</v>
      </c>
      <c r="AC49" s="156">
        <f t="shared" si="9"/>
        <v>7.6858377300696006</v>
      </c>
      <c r="AD49">
        <v>512</v>
      </c>
      <c r="AE49" s="135">
        <v>47</v>
      </c>
      <c r="AF49" s="156">
        <f t="shared" si="10"/>
        <v>9.615023474178404</v>
      </c>
      <c r="AG49">
        <v>625</v>
      </c>
      <c r="AH49" s="135">
        <v>47</v>
      </c>
      <c r="AI49" s="156">
        <f t="shared" si="11"/>
        <v>9.1790277573799379</v>
      </c>
      <c r="AJ49">
        <v>4057</v>
      </c>
      <c r="AK49" s="135">
        <v>47</v>
      </c>
      <c r="AL49" s="157">
        <f t="shared" si="12"/>
        <v>76.187793427230048</v>
      </c>
      <c r="AM49">
        <v>4488</v>
      </c>
      <c r="AN49" s="135">
        <v>47</v>
      </c>
      <c r="AO49" s="157">
        <f t="shared" si="13"/>
        <v>65.912762520193851</v>
      </c>
      <c r="AP49" s="157">
        <f t="shared" si="14"/>
        <v>10.275030907036196</v>
      </c>
      <c r="AQ49">
        <v>79599084</v>
      </c>
      <c r="AR49" s="135">
        <v>47</v>
      </c>
      <c r="AS49" s="137">
        <f t="shared" si="17"/>
        <v>14948.184788732395</v>
      </c>
      <c r="AT49">
        <v>61565095</v>
      </c>
      <c r="AU49" s="135">
        <v>47</v>
      </c>
      <c r="AV49" s="137">
        <f t="shared" si="15"/>
        <v>9041.7234542517253</v>
      </c>
      <c r="AW49" s="137">
        <f t="shared" si="16"/>
        <v>5906.4613344806694</v>
      </c>
    </row>
    <row r="50" spans="1:49" x14ac:dyDescent="0.2">
      <c r="A50" t="s">
        <v>253</v>
      </c>
      <c r="B50" s="135">
        <v>48</v>
      </c>
      <c r="C50">
        <v>3247</v>
      </c>
      <c r="D50" s="135">
        <v>48</v>
      </c>
      <c r="E50">
        <v>3163</v>
      </c>
      <c r="F50">
        <v>876</v>
      </c>
      <c r="G50" s="135">
        <v>48</v>
      </c>
      <c r="H50" s="156">
        <f t="shared" si="1"/>
        <v>27.695226051217197</v>
      </c>
      <c r="I50">
        <v>843</v>
      </c>
      <c r="J50" s="135">
        <v>48</v>
      </c>
      <c r="K50" s="156">
        <f t="shared" si="2"/>
        <v>25.962426855558977</v>
      </c>
      <c r="L50" s="156">
        <f t="shared" si="3"/>
        <v>1.7327991956582203</v>
      </c>
      <c r="M50">
        <v>1489</v>
      </c>
      <c r="N50" s="135">
        <v>48</v>
      </c>
      <c r="O50" s="156">
        <f t="shared" si="4"/>
        <v>47.075561176098638</v>
      </c>
      <c r="P50">
        <v>1049</v>
      </c>
      <c r="Q50" s="135">
        <v>48</v>
      </c>
      <c r="R50" s="156">
        <f t="shared" si="5"/>
        <v>32.306744687403757</v>
      </c>
      <c r="S50" s="156">
        <f t="shared" si="6"/>
        <v>14.768816488694881</v>
      </c>
      <c r="T50" s="135">
        <v>48</v>
      </c>
      <c r="U50">
        <v>2682</v>
      </c>
      <c r="V50">
        <v>2418</v>
      </c>
      <c r="W50">
        <v>744</v>
      </c>
      <c r="X50" s="135">
        <v>48</v>
      </c>
      <c r="Y50" s="156">
        <f t="shared" si="7"/>
        <v>30.76923076923077</v>
      </c>
      <c r="Z50">
        <v>484</v>
      </c>
      <c r="AA50" s="135">
        <v>48</v>
      </c>
      <c r="AB50" s="156">
        <f t="shared" si="8"/>
        <v>18.046234153616702</v>
      </c>
      <c r="AC50" s="156">
        <f t="shared" si="9"/>
        <v>12.722996615614068</v>
      </c>
      <c r="AD50">
        <v>417</v>
      </c>
      <c r="AE50" s="135">
        <v>48</v>
      </c>
      <c r="AF50" s="156">
        <f t="shared" si="10"/>
        <v>13.183686373695858</v>
      </c>
      <c r="AG50">
        <v>499</v>
      </c>
      <c r="AH50" s="135">
        <v>48</v>
      </c>
      <c r="AI50" s="156">
        <f t="shared" si="11"/>
        <v>15.368032029565754</v>
      </c>
      <c r="AJ50">
        <v>1527</v>
      </c>
      <c r="AK50" s="135">
        <v>48</v>
      </c>
      <c r="AL50" s="157">
        <f t="shared" si="12"/>
        <v>48.276952260512175</v>
      </c>
      <c r="AM50">
        <v>1265</v>
      </c>
      <c r="AN50" s="135">
        <v>48</v>
      </c>
      <c r="AO50" s="157">
        <f t="shared" si="13"/>
        <v>38.959039113027409</v>
      </c>
      <c r="AP50" s="157">
        <f t="shared" si="14"/>
        <v>9.3179131474847665</v>
      </c>
      <c r="AQ50">
        <v>29109735</v>
      </c>
      <c r="AR50" s="135">
        <v>48</v>
      </c>
      <c r="AS50" s="137">
        <f t="shared" si="17"/>
        <v>9203.204236484351</v>
      </c>
      <c r="AT50">
        <v>18959557</v>
      </c>
      <c r="AU50" s="135">
        <v>48</v>
      </c>
      <c r="AV50" s="137">
        <f t="shared" si="15"/>
        <v>5839.099784416384</v>
      </c>
      <c r="AW50" s="137">
        <f t="shared" si="16"/>
        <v>3364.104452067967</v>
      </c>
    </row>
    <row r="51" spans="1:49" x14ac:dyDescent="0.2">
      <c r="A51" t="s">
        <v>254</v>
      </c>
      <c r="B51" s="135">
        <v>49</v>
      </c>
      <c r="C51">
        <v>10611</v>
      </c>
      <c r="D51" s="135">
        <v>49</v>
      </c>
      <c r="E51">
        <v>8991</v>
      </c>
      <c r="F51">
        <v>1895</v>
      </c>
      <c r="G51" s="135">
        <v>49</v>
      </c>
      <c r="H51" s="156">
        <f t="shared" si="1"/>
        <v>21.0766321877433</v>
      </c>
      <c r="I51">
        <v>2306</v>
      </c>
      <c r="J51" s="135">
        <v>49</v>
      </c>
      <c r="K51" s="156">
        <f t="shared" si="2"/>
        <v>21.732164734709265</v>
      </c>
      <c r="L51" s="156">
        <f t="shared" si="3"/>
        <v>-0.65553254696596497</v>
      </c>
      <c r="M51">
        <v>6642</v>
      </c>
      <c r="N51" s="135">
        <v>49</v>
      </c>
      <c r="O51" s="156">
        <f t="shared" si="4"/>
        <v>73.873873873873876</v>
      </c>
      <c r="P51">
        <v>6964</v>
      </c>
      <c r="Q51" s="135">
        <v>49</v>
      </c>
      <c r="R51" s="156">
        <f t="shared" si="5"/>
        <v>65.630006596927714</v>
      </c>
      <c r="S51" s="156">
        <f t="shared" si="6"/>
        <v>8.2438672769461618</v>
      </c>
      <c r="T51" s="135">
        <v>49</v>
      </c>
      <c r="U51">
        <v>7700</v>
      </c>
      <c r="V51">
        <v>6407</v>
      </c>
      <c r="W51">
        <v>4058</v>
      </c>
      <c r="X51" s="135">
        <v>49</v>
      </c>
      <c r="Y51" s="156">
        <f t="shared" si="7"/>
        <v>63.336975183393164</v>
      </c>
      <c r="Z51">
        <v>4054</v>
      </c>
      <c r="AA51" s="135">
        <v>49</v>
      </c>
      <c r="AB51" s="156">
        <f t="shared" si="8"/>
        <v>52.649350649350644</v>
      </c>
      <c r="AC51" s="156">
        <f t="shared" si="9"/>
        <v>10.68762453404252</v>
      </c>
      <c r="AD51">
        <v>1170</v>
      </c>
      <c r="AE51" s="135">
        <v>49</v>
      </c>
      <c r="AF51" s="156">
        <f t="shared" si="10"/>
        <v>13.013013013013014</v>
      </c>
      <c r="AG51">
        <v>1418</v>
      </c>
      <c r="AH51" s="135">
        <v>49</v>
      </c>
      <c r="AI51" s="156">
        <f t="shared" si="11"/>
        <v>13.363490717180285</v>
      </c>
      <c r="AJ51">
        <v>8458</v>
      </c>
      <c r="AK51" s="135">
        <v>49</v>
      </c>
      <c r="AL51" s="157">
        <f t="shared" si="12"/>
        <v>94.071849627405186</v>
      </c>
      <c r="AM51">
        <v>9179</v>
      </c>
      <c r="AN51" s="135">
        <v>49</v>
      </c>
      <c r="AO51" s="157">
        <f t="shared" si="13"/>
        <v>86.504570728489298</v>
      </c>
      <c r="AP51" s="157">
        <f t="shared" si="14"/>
        <v>7.5672788989158875</v>
      </c>
      <c r="AQ51">
        <v>142676270</v>
      </c>
      <c r="AR51" s="135">
        <v>49</v>
      </c>
      <c r="AS51" s="137">
        <f t="shared" si="17"/>
        <v>15868.787676565455</v>
      </c>
      <c r="AT51">
        <v>105187378</v>
      </c>
      <c r="AU51" s="135">
        <v>49</v>
      </c>
      <c r="AV51" s="137">
        <f t="shared" si="15"/>
        <v>9913.050419376119</v>
      </c>
      <c r="AW51" s="137">
        <f t="shared" si="16"/>
        <v>5955.7372571893357</v>
      </c>
    </row>
    <row r="52" spans="1:49" x14ac:dyDescent="0.2">
      <c r="A52" t="s">
        <v>255</v>
      </c>
      <c r="B52" s="135">
        <v>50</v>
      </c>
      <c r="C52">
        <v>9484</v>
      </c>
      <c r="D52" s="135">
        <v>50</v>
      </c>
      <c r="E52">
        <v>8149</v>
      </c>
      <c r="F52">
        <v>2197</v>
      </c>
      <c r="G52" s="135">
        <v>50</v>
      </c>
      <c r="H52" s="156">
        <f t="shared" si="1"/>
        <v>26.960363234752734</v>
      </c>
      <c r="I52">
        <v>2598</v>
      </c>
      <c r="J52" s="135">
        <v>50</v>
      </c>
      <c r="K52" s="156">
        <f t="shared" si="2"/>
        <v>27.393504850274148</v>
      </c>
      <c r="L52" s="156">
        <f t="shared" si="3"/>
        <v>-0.43314161552141428</v>
      </c>
      <c r="M52">
        <v>5161</v>
      </c>
      <c r="N52" s="135">
        <v>50</v>
      </c>
      <c r="O52" s="156">
        <f t="shared" si="4"/>
        <v>63.332924285188362</v>
      </c>
      <c r="P52">
        <v>4793</v>
      </c>
      <c r="Q52" s="135">
        <v>50</v>
      </c>
      <c r="R52" s="156">
        <f t="shared" si="5"/>
        <v>50.537747785744415</v>
      </c>
      <c r="S52" s="156">
        <f t="shared" si="6"/>
        <v>12.795176499443947</v>
      </c>
      <c r="T52" s="135">
        <v>50</v>
      </c>
      <c r="U52">
        <v>7212</v>
      </c>
      <c r="V52">
        <v>5808</v>
      </c>
      <c r="W52">
        <v>2820</v>
      </c>
      <c r="X52" s="135">
        <v>50</v>
      </c>
      <c r="Y52" s="156">
        <f t="shared" si="7"/>
        <v>48.553719008264466</v>
      </c>
      <c r="Z52">
        <v>2521</v>
      </c>
      <c r="AA52" s="135">
        <v>50</v>
      </c>
      <c r="AB52" s="156">
        <f t="shared" si="8"/>
        <v>34.955629506378258</v>
      </c>
      <c r="AC52" s="156">
        <f t="shared" si="9"/>
        <v>13.598089501886207</v>
      </c>
      <c r="AD52">
        <v>1055</v>
      </c>
      <c r="AE52" s="135">
        <v>50</v>
      </c>
      <c r="AF52" s="156">
        <f t="shared" si="10"/>
        <v>12.946373788194871</v>
      </c>
      <c r="AG52">
        <v>1306</v>
      </c>
      <c r="AH52" s="135">
        <v>50</v>
      </c>
      <c r="AI52" s="156">
        <f t="shared" si="11"/>
        <v>13.770560944749052</v>
      </c>
      <c r="AJ52">
        <v>7073</v>
      </c>
      <c r="AK52" s="135">
        <v>50</v>
      </c>
      <c r="AL52" s="157">
        <f t="shared" si="12"/>
        <v>86.795925880476133</v>
      </c>
      <c r="AM52">
        <v>7268</v>
      </c>
      <c r="AN52" s="135">
        <v>50</v>
      </c>
      <c r="AO52" s="157">
        <f t="shared" si="13"/>
        <v>76.634331505693794</v>
      </c>
      <c r="AP52" s="157">
        <f t="shared" si="14"/>
        <v>10.161594374782339</v>
      </c>
      <c r="AQ52">
        <v>98074715</v>
      </c>
      <c r="AR52" s="135">
        <v>50</v>
      </c>
      <c r="AS52" s="137">
        <f t="shared" si="17"/>
        <v>12035.184071665235</v>
      </c>
      <c r="AT52">
        <v>89837505</v>
      </c>
      <c r="AU52" s="135">
        <v>50</v>
      </c>
      <c r="AV52" s="137">
        <f t="shared" si="15"/>
        <v>9472.5332138338254</v>
      </c>
      <c r="AW52" s="137">
        <f t="shared" si="16"/>
        <v>2562.6508578314097</v>
      </c>
    </row>
    <row r="53" spans="1:49" x14ac:dyDescent="0.2">
      <c r="A53" t="s">
        <v>256</v>
      </c>
      <c r="B53" s="135">
        <v>51</v>
      </c>
      <c r="C53">
        <v>10729</v>
      </c>
      <c r="D53" s="135">
        <v>51</v>
      </c>
      <c r="E53">
        <v>10054</v>
      </c>
      <c r="F53">
        <v>3311</v>
      </c>
      <c r="G53" s="135">
        <v>51</v>
      </c>
      <c r="H53" s="156">
        <f t="shared" si="1"/>
        <v>32.932166301969367</v>
      </c>
      <c r="I53">
        <v>3321</v>
      </c>
      <c r="J53" s="135">
        <v>51</v>
      </c>
      <c r="K53" s="156">
        <f t="shared" si="2"/>
        <v>30.953490539658869</v>
      </c>
      <c r="L53" s="156">
        <f t="shared" si="3"/>
        <v>1.9786757623104982</v>
      </c>
      <c r="M53">
        <v>6743</v>
      </c>
      <c r="N53" s="135">
        <v>51</v>
      </c>
      <c r="O53" s="156">
        <f t="shared" si="4"/>
        <v>67.067833698030626</v>
      </c>
      <c r="P53">
        <v>5985</v>
      </c>
      <c r="Q53" s="135">
        <v>51</v>
      </c>
      <c r="R53" s="156">
        <f t="shared" si="5"/>
        <v>55.783390809954327</v>
      </c>
      <c r="S53" s="156">
        <f t="shared" si="6"/>
        <v>11.284442888076299</v>
      </c>
      <c r="T53" s="135">
        <v>51</v>
      </c>
      <c r="U53">
        <v>9090</v>
      </c>
      <c r="V53">
        <v>8473</v>
      </c>
      <c r="W53">
        <v>5162</v>
      </c>
      <c r="X53" s="135">
        <v>51</v>
      </c>
      <c r="Y53" s="156">
        <f t="shared" si="7"/>
        <v>60.922931665289745</v>
      </c>
      <c r="Z53">
        <v>4346</v>
      </c>
      <c r="AA53" s="135">
        <v>51</v>
      </c>
      <c r="AB53" s="156">
        <f t="shared" si="8"/>
        <v>47.810781078107809</v>
      </c>
      <c r="AC53" s="156">
        <f t="shared" si="9"/>
        <v>13.112150587181937</v>
      </c>
      <c r="AD53">
        <v>959</v>
      </c>
      <c r="AE53" s="135">
        <v>51</v>
      </c>
      <c r="AF53" s="156">
        <f t="shared" si="10"/>
        <v>9.538492142430874</v>
      </c>
      <c r="AG53">
        <v>1114</v>
      </c>
      <c r="AH53" s="135">
        <v>51</v>
      </c>
      <c r="AI53" s="156">
        <f t="shared" si="11"/>
        <v>10.383073911827756</v>
      </c>
      <c r="AJ53">
        <v>8591</v>
      </c>
      <c r="AK53" s="135">
        <v>51</v>
      </c>
      <c r="AL53" s="157">
        <f t="shared" si="12"/>
        <v>85.448577680525162</v>
      </c>
      <c r="AM53">
        <v>9185</v>
      </c>
      <c r="AN53" s="135">
        <v>51</v>
      </c>
      <c r="AO53" s="157">
        <f t="shared" si="13"/>
        <v>85.609096840339276</v>
      </c>
      <c r="AP53" s="157">
        <f t="shared" si="14"/>
        <v>-0.16051915981411469</v>
      </c>
      <c r="AQ53">
        <v>334922850</v>
      </c>
      <c r="AR53" s="135">
        <v>51</v>
      </c>
      <c r="AS53" s="137">
        <f t="shared" si="17"/>
        <v>33312.398050527154</v>
      </c>
      <c r="AT53">
        <v>396521530</v>
      </c>
      <c r="AU53" s="135">
        <v>51</v>
      </c>
      <c r="AV53" s="137">
        <f t="shared" si="15"/>
        <v>36957.920589057692</v>
      </c>
      <c r="AW53" s="137">
        <f t="shared" si="16"/>
        <v>-3645.5225385305384</v>
      </c>
    </row>
    <row r="54" spans="1:49" x14ac:dyDescent="0.2">
      <c r="A54" t="s">
        <v>257</v>
      </c>
      <c r="B54" s="135">
        <v>52</v>
      </c>
      <c r="C54">
        <v>2895</v>
      </c>
      <c r="D54" s="135">
        <v>52</v>
      </c>
      <c r="E54">
        <v>2518</v>
      </c>
      <c r="F54">
        <v>509</v>
      </c>
      <c r="G54" s="135">
        <v>52</v>
      </c>
      <c r="H54" s="156">
        <f t="shared" si="1"/>
        <v>20.214455917394758</v>
      </c>
      <c r="I54">
        <v>590</v>
      </c>
      <c r="J54" s="135">
        <v>52</v>
      </c>
      <c r="K54" s="156">
        <f t="shared" si="2"/>
        <v>20.379965457685664</v>
      </c>
      <c r="L54" s="156">
        <f t="shared" si="3"/>
        <v>-0.16550954029090548</v>
      </c>
      <c r="M54">
        <v>1875</v>
      </c>
      <c r="N54" s="135">
        <v>52</v>
      </c>
      <c r="O54" s="156">
        <f t="shared" si="4"/>
        <v>74.463860206513104</v>
      </c>
      <c r="P54">
        <v>1926</v>
      </c>
      <c r="Q54" s="135">
        <v>52</v>
      </c>
      <c r="R54" s="156">
        <f t="shared" si="5"/>
        <v>66.52849740932642</v>
      </c>
      <c r="S54" s="156">
        <f t="shared" si="6"/>
        <v>7.9353627971866842</v>
      </c>
      <c r="T54" s="135">
        <v>52</v>
      </c>
      <c r="U54">
        <v>1966</v>
      </c>
      <c r="V54">
        <v>1703</v>
      </c>
      <c r="W54">
        <v>1060</v>
      </c>
      <c r="X54" s="135">
        <v>52</v>
      </c>
      <c r="Y54" s="156">
        <f t="shared" si="7"/>
        <v>62.243100411039343</v>
      </c>
      <c r="Z54">
        <v>997</v>
      </c>
      <c r="AA54" s="135">
        <v>52</v>
      </c>
      <c r="AB54" s="156">
        <f t="shared" si="8"/>
        <v>50.712105798575791</v>
      </c>
      <c r="AC54" s="156">
        <f t="shared" si="9"/>
        <v>11.530994612463552</v>
      </c>
      <c r="AD54">
        <v>362</v>
      </c>
      <c r="AE54" s="135">
        <v>52</v>
      </c>
      <c r="AF54" s="156">
        <f t="shared" si="10"/>
        <v>14.376489277204129</v>
      </c>
      <c r="AG54">
        <v>422</v>
      </c>
      <c r="AH54" s="135">
        <v>52</v>
      </c>
      <c r="AI54" s="156">
        <f t="shared" si="11"/>
        <v>14.576856649395509</v>
      </c>
      <c r="AJ54">
        <v>2295</v>
      </c>
      <c r="AK54" s="135">
        <v>52</v>
      </c>
      <c r="AL54" s="157">
        <f t="shared" si="12"/>
        <v>91.14376489277204</v>
      </c>
      <c r="AM54">
        <v>2557</v>
      </c>
      <c r="AN54" s="135">
        <v>52</v>
      </c>
      <c r="AO54" s="157">
        <f t="shared" si="13"/>
        <v>88.324697754749565</v>
      </c>
      <c r="AP54" s="157">
        <f t="shared" si="14"/>
        <v>2.8190671380224757</v>
      </c>
      <c r="AQ54">
        <v>32712262</v>
      </c>
      <c r="AR54" s="135">
        <v>52</v>
      </c>
      <c r="AS54" s="137">
        <f t="shared" si="17"/>
        <v>12991.366957903098</v>
      </c>
      <c r="AT54">
        <v>46511852</v>
      </c>
      <c r="AU54" s="135">
        <v>52</v>
      </c>
      <c r="AV54" s="137">
        <f t="shared" si="15"/>
        <v>16066.2701208981</v>
      </c>
      <c r="AW54" s="137">
        <f t="shared" si="16"/>
        <v>-3074.9031629950023</v>
      </c>
    </row>
    <row r="55" spans="1:49" x14ac:dyDescent="0.2">
      <c r="A55" t="s">
        <v>258</v>
      </c>
      <c r="B55" s="135">
        <v>53</v>
      </c>
      <c r="C55">
        <v>8971</v>
      </c>
      <c r="D55" s="135">
        <v>53</v>
      </c>
      <c r="E55">
        <v>7606</v>
      </c>
      <c r="F55">
        <v>2276</v>
      </c>
      <c r="G55" s="135">
        <v>53</v>
      </c>
      <c r="H55" s="156">
        <f t="shared" si="1"/>
        <v>29.923744412306075</v>
      </c>
      <c r="I55">
        <v>2829</v>
      </c>
      <c r="J55" s="135">
        <v>53</v>
      </c>
      <c r="K55" s="156">
        <f t="shared" si="2"/>
        <v>31.534945936907814</v>
      </c>
      <c r="L55" s="156">
        <f t="shared" si="3"/>
        <v>-1.6112015246017393</v>
      </c>
      <c r="M55">
        <v>5391</v>
      </c>
      <c r="N55" s="135">
        <v>53</v>
      </c>
      <c r="O55" s="156">
        <f t="shared" si="4"/>
        <v>70.878254009992119</v>
      </c>
      <c r="P55">
        <v>5346</v>
      </c>
      <c r="Q55" s="135">
        <v>53</v>
      </c>
      <c r="R55" s="156">
        <f t="shared" si="5"/>
        <v>59.592018727009254</v>
      </c>
      <c r="S55" s="156">
        <f t="shared" si="6"/>
        <v>11.286235282982865</v>
      </c>
      <c r="T55" s="135">
        <v>53</v>
      </c>
      <c r="U55">
        <v>6436</v>
      </c>
      <c r="V55">
        <v>5190</v>
      </c>
      <c r="W55">
        <v>2975</v>
      </c>
      <c r="X55" s="135">
        <v>53</v>
      </c>
      <c r="Y55" s="156">
        <f t="shared" si="7"/>
        <v>57.321772639691716</v>
      </c>
      <c r="Z55">
        <v>2811</v>
      </c>
      <c r="AA55" s="135">
        <v>53</v>
      </c>
      <c r="AB55" s="156">
        <f t="shared" si="8"/>
        <v>43.67619639527657</v>
      </c>
      <c r="AC55" s="156">
        <f t="shared" si="9"/>
        <v>13.645576244415146</v>
      </c>
      <c r="AD55">
        <v>875</v>
      </c>
      <c r="AE55" s="135">
        <v>53</v>
      </c>
      <c r="AF55" s="156">
        <f t="shared" si="10"/>
        <v>11.50407572968709</v>
      </c>
      <c r="AG55">
        <v>1035</v>
      </c>
      <c r="AH55" s="135">
        <v>53</v>
      </c>
      <c r="AI55" s="156">
        <f t="shared" si="11"/>
        <v>11.537175342771151</v>
      </c>
      <c r="AJ55">
        <v>7163</v>
      </c>
      <c r="AK55" s="135">
        <v>53</v>
      </c>
      <c r="AL55" s="157">
        <f t="shared" si="12"/>
        <v>94.17565080199843</v>
      </c>
      <c r="AM55">
        <v>7885</v>
      </c>
      <c r="AN55" s="135">
        <v>53</v>
      </c>
      <c r="AO55" s="157">
        <f t="shared" si="13"/>
        <v>87.894326162077803</v>
      </c>
      <c r="AP55" s="157">
        <f t="shared" si="14"/>
        <v>6.2813246399206264</v>
      </c>
      <c r="AQ55">
        <v>82138289</v>
      </c>
      <c r="AR55" s="135">
        <v>53</v>
      </c>
      <c r="AS55" s="137">
        <f t="shared" si="17"/>
        <v>10799.143965290559</v>
      </c>
      <c r="AT55">
        <v>92846009</v>
      </c>
      <c r="AU55" s="135">
        <v>53</v>
      </c>
      <c r="AV55" s="137">
        <f t="shared" si="15"/>
        <v>10349.571842603946</v>
      </c>
      <c r="AW55" s="137">
        <f t="shared" si="16"/>
        <v>449.57212268661351</v>
      </c>
    </row>
    <row r="56" spans="1:49" x14ac:dyDescent="0.2">
      <c r="A56" t="s">
        <v>259</v>
      </c>
      <c r="B56" s="135">
        <v>54</v>
      </c>
      <c r="C56">
        <v>3070</v>
      </c>
      <c r="D56" s="135">
        <v>54</v>
      </c>
      <c r="E56">
        <v>2736</v>
      </c>
      <c r="F56">
        <v>551</v>
      </c>
      <c r="G56" s="135">
        <v>54</v>
      </c>
      <c r="H56" s="156">
        <f t="shared" si="1"/>
        <v>20.138888888888889</v>
      </c>
      <c r="I56">
        <v>581</v>
      </c>
      <c r="J56" s="135">
        <v>54</v>
      </c>
      <c r="K56" s="156">
        <f t="shared" si="2"/>
        <v>18.925081433224754</v>
      </c>
      <c r="L56" s="156">
        <f t="shared" si="3"/>
        <v>1.2138074556641349</v>
      </c>
      <c r="M56">
        <v>1906</v>
      </c>
      <c r="N56" s="135">
        <v>54</v>
      </c>
      <c r="O56" s="156">
        <f t="shared" si="4"/>
        <v>69.663742690058484</v>
      </c>
      <c r="P56">
        <v>1802</v>
      </c>
      <c r="Q56" s="135">
        <v>54</v>
      </c>
      <c r="R56" s="156">
        <f t="shared" si="5"/>
        <v>58.697068403908794</v>
      </c>
      <c r="S56" s="156">
        <f t="shared" si="6"/>
        <v>10.96667428614969</v>
      </c>
      <c r="T56" s="135">
        <v>54</v>
      </c>
      <c r="U56">
        <v>2301</v>
      </c>
      <c r="V56">
        <v>2057</v>
      </c>
      <c r="W56">
        <v>1227</v>
      </c>
      <c r="X56" s="135">
        <v>54</v>
      </c>
      <c r="Y56" s="156">
        <f t="shared" si="7"/>
        <v>59.649975692756442</v>
      </c>
      <c r="Z56">
        <v>1033</v>
      </c>
      <c r="AA56" s="135">
        <v>54</v>
      </c>
      <c r="AB56" s="156">
        <f t="shared" si="8"/>
        <v>44.8935245545415</v>
      </c>
      <c r="AC56" s="156">
        <f t="shared" si="9"/>
        <v>14.756451138214942</v>
      </c>
      <c r="AD56">
        <v>349</v>
      </c>
      <c r="AE56" s="135">
        <v>54</v>
      </c>
      <c r="AF56" s="156">
        <f t="shared" si="10"/>
        <v>12.755847953216373</v>
      </c>
      <c r="AG56">
        <v>395</v>
      </c>
      <c r="AH56" s="135">
        <v>54</v>
      </c>
      <c r="AI56" s="156">
        <f t="shared" si="11"/>
        <v>12.866449511400651</v>
      </c>
      <c r="AJ56">
        <v>2466</v>
      </c>
      <c r="AK56" s="135">
        <v>54</v>
      </c>
      <c r="AL56" s="157">
        <f t="shared" si="12"/>
        <v>90.131578947368425</v>
      </c>
      <c r="AM56">
        <v>2660</v>
      </c>
      <c r="AN56" s="135">
        <v>54</v>
      </c>
      <c r="AO56" s="157">
        <f t="shared" si="13"/>
        <v>86.644951140065146</v>
      </c>
      <c r="AP56" s="157">
        <f t="shared" si="14"/>
        <v>3.4866278073032788</v>
      </c>
      <c r="AQ56">
        <v>40549093</v>
      </c>
      <c r="AR56" s="135">
        <v>54</v>
      </c>
      <c r="AS56" s="137">
        <f t="shared" si="17"/>
        <v>14820.574926900585</v>
      </c>
      <c r="AT56">
        <v>52857123</v>
      </c>
      <c r="AU56" s="135">
        <v>54</v>
      </c>
      <c r="AV56" s="137">
        <f t="shared" si="15"/>
        <v>17217.303908794787</v>
      </c>
      <c r="AW56" s="137">
        <f t="shared" si="16"/>
        <v>-2396.7289818942027</v>
      </c>
    </row>
    <row r="57" spans="1:49" x14ac:dyDescent="0.2">
      <c r="A57" t="s">
        <v>260</v>
      </c>
      <c r="B57" s="135">
        <v>55</v>
      </c>
      <c r="C57">
        <v>3489</v>
      </c>
      <c r="D57" s="135">
        <v>55</v>
      </c>
      <c r="E57">
        <v>3004</v>
      </c>
      <c r="F57">
        <v>604</v>
      </c>
      <c r="G57" s="135">
        <v>55</v>
      </c>
      <c r="H57" s="156">
        <f t="shared" si="1"/>
        <v>20.106524633821572</v>
      </c>
      <c r="I57">
        <v>766</v>
      </c>
      <c r="J57" s="135">
        <v>55</v>
      </c>
      <c r="K57" s="156">
        <f t="shared" si="2"/>
        <v>21.954714817999427</v>
      </c>
      <c r="L57" s="156">
        <f t="shared" si="3"/>
        <v>-1.8481901841778559</v>
      </c>
      <c r="M57">
        <v>2145</v>
      </c>
      <c r="N57" s="135">
        <v>55</v>
      </c>
      <c r="O57" s="156">
        <f t="shared" si="4"/>
        <v>71.40479360852197</v>
      </c>
      <c r="P57">
        <v>2272</v>
      </c>
      <c r="Q57" s="135">
        <v>55</v>
      </c>
      <c r="R57" s="156">
        <f t="shared" si="5"/>
        <v>65.11894525652049</v>
      </c>
      <c r="S57" s="156">
        <f t="shared" si="6"/>
        <v>6.2858483520014801</v>
      </c>
      <c r="T57" s="135">
        <v>55</v>
      </c>
      <c r="U57">
        <v>2370</v>
      </c>
      <c r="V57">
        <v>2110</v>
      </c>
      <c r="W57">
        <v>1251</v>
      </c>
      <c r="X57" s="135">
        <v>55</v>
      </c>
      <c r="Y57" s="156">
        <f t="shared" si="7"/>
        <v>59.289099526066344</v>
      </c>
      <c r="Z57">
        <v>1153</v>
      </c>
      <c r="AA57" s="135">
        <v>55</v>
      </c>
      <c r="AB57" s="156">
        <f t="shared" si="8"/>
        <v>48.649789029535867</v>
      </c>
      <c r="AC57" s="156">
        <f t="shared" si="9"/>
        <v>10.639310496530477</v>
      </c>
      <c r="AD57">
        <v>411</v>
      </c>
      <c r="AE57" s="135">
        <v>55</v>
      </c>
      <c r="AF57" s="156">
        <f t="shared" si="10"/>
        <v>13.681757656458057</v>
      </c>
      <c r="AG57">
        <v>470</v>
      </c>
      <c r="AH57" s="135">
        <v>55</v>
      </c>
      <c r="AI57" s="156">
        <f t="shared" si="11"/>
        <v>13.470908569790771</v>
      </c>
      <c r="AJ57">
        <v>2789</v>
      </c>
      <c r="AK57" s="135">
        <v>55</v>
      </c>
      <c r="AL57" s="157">
        <f t="shared" si="12"/>
        <v>92.842876165113182</v>
      </c>
      <c r="AM57">
        <v>3075</v>
      </c>
      <c r="AN57" s="135">
        <v>55</v>
      </c>
      <c r="AO57" s="157">
        <f t="shared" si="13"/>
        <v>88.134135855546006</v>
      </c>
      <c r="AP57" s="157">
        <f t="shared" si="14"/>
        <v>4.708740309567176</v>
      </c>
      <c r="AQ57">
        <v>40097910</v>
      </c>
      <c r="AR57" s="135">
        <v>55</v>
      </c>
      <c r="AS57" s="137">
        <f t="shared" si="17"/>
        <v>13348.172436750998</v>
      </c>
      <c r="AT57">
        <v>60598365</v>
      </c>
      <c r="AU57" s="135">
        <v>55</v>
      </c>
      <c r="AV57" s="137">
        <f t="shared" si="15"/>
        <v>17368.40498710232</v>
      </c>
      <c r="AW57" s="137">
        <f t="shared" si="16"/>
        <v>-4020.2325503513221</v>
      </c>
    </row>
    <row r="58" spans="1:49" x14ac:dyDescent="0.2">
      <c r="A58" t="s">
        <v>261</v>
      </c>
      <c r="B58" s="135">
        <v>56</v>
      </c>
      <c r="C58">
        <v>9442</v>
      </c>
      <c r="D58" s="135">
        <v>56</v>
      </c>
      <c r="E58">
        <v>7974</v>
      </c>
      <c r="F58">
        <v>2060</v>
      </c>
      <c r="G58" s="135">
        <v>56</v>
      </c>
      <c r="H58" s="156">
        <f t="shared" si="1"/>
        <v>25.833960371206423</v>
      </c>
      <c r="I58">
        <v>2500</v>
      </c>
      <c r="J58" s="135">
        <v>56</v>
      </c>
      <c r="K58" s="156">
        <f t="shared" si="2"/>
        <v>26.47744122008049</v>
      </c>
      <c r="L58" s="156">
        <f t="shared" si="3"/>
        <v>-0.64348084887406642</v>
      </c>
      <c r="M58">
        <v>5498</v>
      </c>
      <c r="N58" s="135">
        <v>56</v>
      </c>
      <c r="O58" s="156">
        <f t="shared" si="4"/>
        <v>68.949084524705299</v>
      </c>
      <c r="P58">
        <v>5341</v>
      </c>
      <c r="Q58" s="135">
        <v>56</v>
      </c>
      <c r="R58" s="156">
        <f t="shared" si="5"/>
        <v>56.566405422579955</v>
      </c>
      <c r="S58" s="156">
        <f t="shared" si="6"/>
        <v>12.382679102125344</v>
      </c>
      <c r="T58" s="135">
        <v>56</v>
      </c>
      <c r="U58">
        <v>7291</v>
      </c>
      <c r="V58">
        <v>5903</v>
      </c>
      <c r="W58">
        <v>3427</v>
      </c>
      <c r="X58" s="135">
        <v>56</v>
      </c>
      <c r="Y58" s="156">
        <f t="shared" si="7"/>
        <v>58.055226156191765</v>
      </c>
      <c r="Z58">
        <v>3190</v>
      </c>
      <c r="AA58" s="135">
        <v>56</v>
      </c>
      <c r="AB58" s="156">
        <f t="shared" si="8"/>
        <v>43.752571663694965</v>
      </c>
      <c r="AC58" s="156">
        <f t="shared" si="9"/>
        <v>14.302654492496799</v>
      </c>
      <c r="AD58">
        <v>827</v>
      </c>
      <c r="AE58" s="135">
        <v>56</v>
      </c>
      <c r="AF58" s="156">
        <f t="shared" si="10"/>
        <v>10.371206420867821</v>
      </c>
      <c r="AG58">
        <v>1029</v>
      </c>
      <c r="AH58" s="135">
        <v>56</v>
      </c>
      <c r="AI58" s="156">
        <f t="shared" si="11"/>
        <v>10.898114806185131</v>
      </c>
      <c r="AJ58">
        <v>7425</v>
      </c>
      <c r="AK58" s="135">
        <v>56</v>
      </c>
      <c r="AL58" s="157">
        <f t="shared" si="12"/>
        <v>93.115124153498869</v>
      </c>
      <c r="AM58">
        <v>8377</v>
      </c>
      <c r="AN58" s="135">
        <v>56</v>
      </c>
      <c r="AO58" s="157">
        <f t="shared" si="13"/>
        <v>88.720610040245703</v>
      </c>
      <c r="AP58" s="157">
        <f t="shared" si="14"/>
        <v>4.394514113253166</v>
      </c>
      <c r="AQ58">
        <v>124287622</v>
      </c>
      <c r="AR58" s="135">
        <v>56</v>
      </c>
      <c r="AS58" s="137">
        <f t="shared" si="17"/>
        <v>15586.609229997492</v>
      </c>
      <c r="AT58">
        <v>118946199</v>
      </c>
      <c r="AU58" s="135">
        <v>56</v>
      </c>
      <c r="AV58" s="137">
        <f t="shared" si="15"/>
        <v>12597.563969497987</v>
      </c>
      <c r="AW58" s="137">
        <f t="shared" si="16"/>
        <v>2989.0452604995044</v>
      </c>
    </row>
    <row r="59" spans="1:49" x14ac:dyDescent="0.2">
      <c r="A59" t="s">
        <v>262</v>
      </c>
      <c r="B59" s="135">
        <v>57</v>
      </c>
      <c r="C59">
        <v>3635</v>
      </c>
      <c r="D59" s="135">
        <v>57</v>
      </c>
      <c r="E59">
        <v>3359</v>
      </c>
      <c r="F59">
        <v>790</v>
      </c>
      <c r="G59" s="135">
        <v>57</v>
      </c>
      <c r="H59" s="156">
        <f t="shared" si="1"/>
        <v>23.518904435844</v>
      </c>
      <c r="I59">
        <v>836</v>
      </c>
      <c r="J59" s="135">
        <v>57</v>
      </c>
      <c r="K59" s="156">
        <f t="shared" si="2"/>
        <v>22.998624484181569</v>
      </c>
      <c r="L59" s="156">
        <f t="shared" si="3"/>
        <v>0.52027995166243102</v>
      </c>
      <c r="M59">
        <v>2124</v>
      </c>
      <c r="N59" s="135">
        <v>57</v>
      </c>
      <c r="O59" s="156">
        <f t="shared" si="4"/>
        <v>63.233105090800834</v>
      </c>
      <c r="P59">
        <v>1980</v>
      </c>
      <c r="Q59" s="135">
        <v>57</v>
      </c>
      <c r="R59" s="156">
        <f t="shared" si="5"/>
        <v>54.470426409903716</v>
      </c>
      <c r="S59" s="156">
        <f t="shared" si="6"/>
        <v>8.7626786808971175</v>
      </c>
      <c r="T59" s="135">
        <v>57</v>
      </c>
      <c r="U59">
        <v>2759</v>
      </c>
      <c r="V59">
        <v>2559</v>
      </c>
      <c r="W59">
        <v>1324</v>
      </c>
      <c r="X59" s="135">
        <v>57</v>
      </c>
      <c r="Y59" s="156">
        <f t="shared" si="7"/>
        <v>51.7389605314576</v>
      </c>
      <c r="Z59">
        <v>1104</v>
      </c>
      <c r="AA59" s="135">
        <v>57</v>
      </c>
      <c r="AB59" s="156">
        <f t="shared" si="8"/>
        <v>40.0144980065241</v>
      </c>
      <c r="AC59" s="156">
        <f t="shared" si="9"/>
        <v>11.7244625249335</v>
      </c>
      <c r="AD59">
        <v>437</v>
      </c>
      <c r="AE59" s="135">
        <v>57</v>
      </c>
      <c r="AF59" s="156">
        <f t="shared" si="10"/>
        <v>13.009824352485857</v>
      </c>
      <c r="AG59">
        <v>505</v>
      </c>
      <c r="AH59" s="135">
        <v>57</v>
      </c>
      <c r="AI59" s="156">
        <f t="shared" si="11"/>
        <v>13.892709766162312</v>
      </c>
      <c r="AJ59">
        <v>2779</v>
      </c>
      <c r="AK59" s="135">
        <v>57</v>
      </c>
      <c r="AL59" s="157">
        <f t="shared" si="12"/>
        <v>82.732956236975284</v>
      </c>
      <c r="AM59">
        <v>2783</v>
      </c>
      <c r="AN59" s="135">
        <v>57</v>
      </c>
      <c r="AO59" s="157">
        <f t="shared" si="13"/>
        <v>76.561210453920225</v>
      </c>
      <c r="AP59" s="157">
        <f t="shared" si="14"/>
        <v>6.1717457830550586</v>
      </c>
      <c r="AQ59">
        <v>44142702</v>
      </c>
      <c r="AR59" s="135">
        <v>57</v>
      </c>
      <c r="AS59" s="137">
        <f t="shared" si="17"/>
        <v>13141.620125037214</v>
      </c>
      <c r="AT59">
        <v>54516938</v>
      </c>
      <c r="AU59" s="135">
        <v>57</v>
      </c>
      <c r="AV59" s="137">
        <f t="shared" si="15"/>
        <v>14997.782118294361</v>
      </c>
      <c r="AW59" s="137">
        <f t="shared" si="16"/>
        <v>-1856.1619932571466</v>
      </c>
    </row>
    <row r="60" spans="1:49" x14ac:dyDescent="0.2">
      <c r="A60" t="s">
        <v>263</v>
      </c>
      <c r="B60" s="135">
        <v>58</v>
      </c>
      <c r="C60">
        <v>3565</v>
      </c>
      <c r="D60" s="135">
        <v>58</v>
      </c>
      <c r="E60">
        <v>3147</v>
      </c>
      <c r="F60">
        <v>632</v>
      </c>
      <c r="G60" s="135">
        <v>58</v>
      </c>
      <c r="H60" s="156">
        <f t="shared" si="1"/>
        <v>20.082618366698444</v>
      </c>
      <c r="I60">
        <v>639</v>
      </c>
      <c r="J60" s="135">
        <v>58</v>
      </c>
      <c r="K60" s="156">
        <f t="shared" si="2"/>
        <v>17.924263674614306</v>
      </c>
      <c r="L60" s="156">
        <f t="shared" si="3"/>
        <v>2.1583546920841385</v>
      </c>
      <c r="M60">
        <v>1751</v>
      </c>
      <c r="N60" s="135">
        <v>58</v>
      </c>
      <c r="O60" s="156">
        <f t="shared" si="4"/>
        <v>55.640292341912932</v>
      </c>
      <c r="P60">
        <v>1550</v>
      </c>
      <c r="Q60" s="135">
        <v>58</v>
      </c>
      <c r="R60" s="156">
        <f t="shared" si="5"/>
        <v>43.478260869565219</v>
      </c>
      <c r="S60" s="156">
        <f t="shared" si="6"/>
        <v>12.162031472347714</v>
      </c>
      <c r="T60" s="135">
        <v>58</v>
      </c>
      <c r="U60">
        <v>2946</v>
      </c>
      <c r="V60">
        <v>2521</v>
      </c>
      <c r="W60">
        <v>1125</v>
      </c>
      <c r="X60" s="135">
        <v>58</v>
      </c>
      <c r="Y60" s="156">
        <f t="shared" si="7"/>
        <v>44.625148750495839</v>
      </c>
      <c r="Z60">
        <v>931</v>
      </c>
      <c r="AA60" s="135">
        <v>58</v>
      </c>
      <c r="AB60" s="156">
        <f t="shared" si="8"/>
        <v>31.602172437202984</v>
      </c>
      <c r="AC60" s="156">
        <f t="shared" si="9"/>
        <v>13.022976313292855</v>
      </c>
      <c r="AD60">
        <v>428</v>
      </c>
      <c r="AE60" s="135">
        <v>58</v>
      </c>
      <c r="AF60" s="156">
        <f t="shared" si="10"/>
        <v>13.600254210359072</v>
      </c>
      <c r="AG60">
        <v>475</v>
      </c>
      <c r="AH60" s="135">
        <v>58</v>
      </c>
      <c r="AI60" s="156">
        <f t="shared" si="11"/>
        <v>13.323983169705469</v>
      </c>
      <c r="AJ60">
        <v>2732</v>
      </c>
      <c r="AK60" s="135">
        <v>58</v>
      </c>
      <c r="AL60" s="157">
        <f t="shared" si="12"/>
        <v>86.812837623133149</v>
      </c>
      <c r="AM60">
        <v>2843</v>
      </c>
      <c r="AN60" s="135">
        <v>58</v>
      </c>
      <c r="AO60" s="157">
        <f t="shared" si="13"/>
        <v>79.747545582047678</v>
      </c>
      <c r="AP60" s="157">
        <f t="shared" si="14"/>
        <v>7.0652920410854705</v>
      </c>
      <c r="AQ60">
        <v>36237990</v>
      </c>
      <c r="AR60" s="135">
        <v>58</v>
      </c>
      <c r="AS60" s="137">
        <f t="shared" si="17"/>
        <v>11515.090562440419</v>
      </c>
      <c r="AT60">
        <v>39583951</v>
      </c>
      <c r="AU60" s="135">
        <v>58</v>
      </c>
      <c r="AV60" s="137">
        <f t="shared" si="15"/>
        <v>11103.492566619916</v>
      </c>
      <c r="AW60" s="137">
        <f t="shared" si="16"/>
        <v>411.59799582050255</v>
      </c>
    </row>
    <row r="61" spans="1:49" x14ac:dyDescent="0.2">
      <c r="A61" t="s">
        <v>264</v>
      </c>
      <c r="B61" s="135">
        <v>59</v>
      </c>
      <c r="C61">
        <v>7610</v>
      </c>
      <c r="D61" s="135">
        <v>59</v>
      </c>
      <c r="E61">
        <v>7137</v>
      </c>
      <c r="F61">
        <v>1466</v>
      </c>
      <c r="G61" s="135">
        <v>59</v>
      </c>
      <c r="H61" s="156">
        <f t="shared" si="1"/>
        <v>20.540843491663164</v>
      </c>
      <c r="I61">
        <v>1506</v>
      </c>
      <c r="J61" s="135">
        <v>59</v>
      </c>
      <c r="K61" s="156">
        <f t="shared" si="2"/>
        <v>19.789750328515112</v>
      </c>
      <c r="L61" s="156">
        <f t="shared" si="3"/>
        <v>0.75109316314805241</v>
      </c>
      <c r="M61">
        <v>4169</v>
      </c>
      <c r="N61" s="135">
        <v>59</v>
      </c>
      <c r="O61" s="156">
        <f t="shared" si="4"/>
        <v>58.413899397505951</v>
      </c>
      <c r="P61">
        <v>3715</v>
      </c>
      <c r="Q61" s="135">
        <v>59</v>
      </c>
      <c r="R61" s="156">
        <f t="shared" si="5"/>
        <v>48.817345597897507</v>
      </c>
      <c r="S61" s="156">
        <f t="shared" si="6"/>
        <v>9.5965537996084436</v>
      </c>
      <c r="T61" s="135">
        <v>59</v>
      </c>
      <c r="U61">
        <v>6215</v>
      </c>
      <c r="V61">
        <v>5665</v>
      </c>
      <c r="W61">
        <v>2697</v>
      </c>
      <c r="X61" s="135">
        <v>59</v>
      </c>
      <c r="Y61" s="156">
        <f t="shared" si="7"/>
        <v>47.608120035304502</v>
      </c>
      <c r="Z61">
        <v>2320</v>
      </c>
      <c r="AA61" s="135">
        <v>59</v>
      </c>
      <c r="AB61" s="156">
        <f t="shared" si="8"/>
        <v>37.329042638777153</v>
      </c>
      <c r="AC61" s="156">
        <f t="shared" si="9"/>
        <v>10.279077396527349</v>
      </c>
      <c r="AD61">
        <v>897</v>
      </c>
      <c r="AE61" s="135">
        <v>59</v>
      </c>
      <c r="AF61" s="156">
        <f t="shared" si="10"/>
        <v>12.568306010928962</v>
      </c>
      <c r="AG61">
        <v>1071</v>
      </c>
      <c r="AH61" s="135">
        <v>59</v>
      </c>
      <c r="AI61" s="156">
        <f t="shared" si="11"/>
        <v>14.073587385019712</v>
      </c>
      <c r="AJ61">
        <v>6336</v>
      </c>
      <c r="AK61" s="135">
        <v>59</v>
      </c>
      <c r="AL61" s="157">
        <f t="shared" si="12"/>
        <v>88.776796973518287</v>
      </c>
      <c r="AM61">
        <v>6232</v>
      </c>
      <c r="AN61" s="135">
        <v>59</v>
      </c>
      <c r="AO61" s="157">
        <f t="shared" si="13"/>
        <v>81.892247043363994</v>
      </c>
      <c r="AP61" s="157">
        <f t="shared" si="14"/>
        <v>6.884549930154293</v>
      </c>
      <c r="AQ61">
        <v>128535286</v>
      </c>
      <c r="AR61" s="135">
        <v>59</v>
      </c>
      <c r="AS61" s="137">
        <f t="shared" si="17"/>
        <v>18009.708000560458</v>
      </c>
      <c r="AT61">
        <v>116984076</v>
      </c>
      <c r="AU61" s="135">
        <v>59</v>
      </c>
      <c r="AV61" s="137">
        <f t="shared" si="15"/>
        <v>15372.414717477004</v>
      </c>
      <c r="AW61" s="137">
        <f t="shared" si="16"/>
        <v>2637.2932830834543</v>
      </c>
    </row>
    <row r="62" spans="1:49" x14ac:dyDescent="0.2">
      <c r="A62" t="s">
        <v>265</v>
      </c>
      <c r="B62" s="135">
        <v>60</v>
      </c>
      <c r="C62">
        <v>4000</v>
      </c>
      <c r="D62" s="135">
        <v>60</v>
      </c>
      <c r="E62">
        <v>3821</v>
      </c>
      <c r="F62">
        <v>972</v>
      </c>
      <c r="G62" s="135">
        <v>60</v>
      </c>
      <c r="H62" s="156">
        <f t="shared" si="1"/>
        <v>25.438366919654541</v>
      </c>
      <c r="I62">
        <v>960</v>
      </c>
      <c r="J62" s="135">
        <v>60</v>
      </c>
      <c r="K62" s="156">
        <f t="shared" si="2"/>
        <v>24</v>
      </c>
      <c r="L62" s="156">
        <f t="shared" si="3"/>
        <v>1.4383669196545412</v>
      </c>
      <c r="M62">
        <v>2772</v>
      </c>
      <c r="N62" s="135">
        <v>60</v>
      </c>
      <c r="O62" s="156">
        <f t="shared" si="4"/>
        <v>72.546453807903688</v>
      </c>
      <c r="P62">
        <v>2587</v>
      </c>
      <c r="Q62" s="135">
        <v>60</v>
      </c>
      <c r="R62" s="156">
        <f t="shared" si="5"/>
        <v>64.675000000000011</v>
      </c>
      <c r="S62" s="156">
        <f t="shared" si="6"/>
        <v>7.8714538079036771</v>
      </c>
      <c r="T62" s="135">
        <v>60</v>
      </c>
      <c r="U62">
        <v>3194</v>
      </c>
      <c r="V62">
        <v>2984</v>
      </c>
      <c r="W62">
        <v>1935</v>
      </c>
      <c r="X62" s="135">
        <v>60</v>
      </c>
      <c r="Y62" s="156">
        <f t="shared" si="7"/>
        <v>64.845844504021443</v>
      </c>
      <c r="Z62">
        <v>1781</v>
      </c>
      <c r="AA62" s="135">
        <v>60</v>
      </c>
      <c r="AB62" s="156">
        <f t="shared" si="8"/>
        <v>55.760801502817777</v>
      </c>
      <c r="AC62" s="156">
        <f t="shared" si="9"/>
        <v>9.0850430012036654</v>
      </c>
      <c r="AD62">
        <v>445</v>
      </c>
      <c r="AE62" s="135">
        <v>60</v>
      </c>
      <c r="AF62" s="156">
        <f t="shared" si="10"/>
        <v>11.646165925150484</v>
      </c>
      <c r="AG62">
        <v>440</v>
      </c>
      <c r="AH62" s="135">
        <v>60</v>
      </c>
      <c r="AI62" s="156">
        <f t="shared" si="11"/>
        <v>11</v>
      </c>
      <c r="AJ62">
        <v>3635</v>
      </c>
      <c r="AK62" s="135">
        <v>60</v>
      </c>
      <c r="AL62" s="157">
        <f t="shared" si="12"/>
        <v>95.132164354880928</v>
      </c>
      <c r="AM62">
        <v>3753</v>
      </c>
      <c r="AN62" s="135">
        <v>60</v>
      </c>
      <c r="AO62" s="157">
        <f t="shared" si="13"/>
        <v>93.825000000000003</v>
      </c>
      <c r="AP62" s="157">
        <f t="shared" si="14"/>
        <v>1.3071643548809249</v>
      </c>
      <c r="AQ62">
        <v>67966478</v>
      </c>
      <c r="AR62" s="135">
        <v>60</v>
      </c>
      <c r="AS62" s="137">
        <f t="shared" si="17"/>
        <v>17787.615283957079</v>
      </c>
      <c r="AT62">
        <v>85354227</v>
      </c>
      <c r="AU62" s="135">
        <v>60</v>
      </c>
      <c r="AV62" s="137">
        <f t="shared" si="15"/>
        <v>21338.55675</v>
      </c>
      <c r="AW62" s="137">
        <f t="shared" si="16"/>
        <v>-3550.9414660429211</v>
      </c>
    </row>
    <row r="63" spans="1:49" x14ac:dyDescent="0.2">
      <c r="A63" t="s">
        <v>266</v>
      </c>
      <c r="B63" s="135">
        <v>61</v>
      </c>
      <c r="C63">
        <v>6259</v>
      </c>
      <c r="D63" s="135">
        <v>61</v>
      </c>
      <c r="E63">
        <v>5361</v>
      </c>
      <c r="F63">
        <v>1384</v>
      </c>
      <c r="G63" s="135">
        <v>61</v>
      </c>
      <c r="H63" s="156">
        <f t="shared" si="1"/>
        <v>25.816079089722066</v>
      </c>
      <c r="I63">
        <v>1733</v>
      </c>
      <c r="J63" s="135">
        <v>61</v>
      </c>
      <c r="K63" s="156">
        <f t="shared" si="2"/>
        <v>27.68812909410449</v>
      </c>
      <c r="L63" s="156">
        <f t="shared" si="3"/>
        <v>-1.8720500043824231</v>
      </c>
      <c r="M63">
        <v>3521</v>
      </c>
      <c r="N63" s="135">
        <v>61</v>
      </c>
      <c r="O63" s="156">
        <f t="shared" si="4"/>
        <v>65.678045140831927</v>
      </c>
      <c r="P63">
        <v>3357</v>
      </c>
      <c r="Q63" s="135">
        <v>61</v>
      </c>
      <c r="R63" s="156">
        <f t="shared" si="5"/>
        <v>53.634765937050645</v>
      </c>
      <c r="S63" s="156">
        <f t="shared" si="6"/>
        <v>12.043279203781282</v>
      </c>
      <c r="T63" s="135">
        <v>61</v>
      </c>
      <c r="U63">
        <v>4767</v>
      </c>
      <c r="V63">
        <v>3887</v>
      </c>
      <c r="W63">
        <v>2047</v>
      </c>
      <c r="X63" s="135">
        <v>61</v>
      </c>
      <c r="Y63" s="156">
        <f t="shared" si="7"/>
        <v>52.662721893491124</v>
      </c>
      <c r="Z63">
        <v>1865</v>
      </c>
      <c r="AA63" s="135">
        <v>61</v>
      </c>
      <c r="AB63" s="156">
        <f t="shared" si="8"/>
        <v>39.123138242080977</v>
      </c>
      <c r="AC63" s="156">
        <f t="shared" si="9"/>
        <v>13.539583651410148</v>
      </c>
      <c r="AD63">
        <v>655</v>
      </c>
      <c r="AE63" s="135">
        <v>61</v>
      </c>
      <c r="AF63" s="156">
        <f t="shared" si="10"/>
        <v>12.217869800410371</v>
      </c>
      <c r="AG63">
        <v>816</v>
      </c>
      <c r="AH63" s="135">
        <v>61</v>
      </c>
      <c r="AI63" s="156">
        <f t="shared" si="11"/>
        <v>13.03722639399265</v>
      </c>
      <c r="AJ63">
        <v>4934</v>
      </c>
      <c r="AK63" s="135">
        <v>61</v>
      </c>
      <c r="AL63" s="157">
        <f t="shared" si="12"/>
        <v>92.035068084312627</v>
      </c>
      <c r="AM63">
        <v>5220</v>
      </c>
      <c r="AN63" s="135">
        <v>61</v>
      </c>
      <c r="AO63" s="157">
        <f t="shared" si="13"/>
        <v>83.399904138041222</v>
      </c>
      <c r="AP63" s="157">
        <f t="shared" si="14"/>
        <v>8.6351639462714047</v>
      </c>
      <c r="AQ63">
        <v>56215837</v>
      </c>
      <c r="AR63" s="135">
        <v>61</v>
      </c>
      <c r="AS63" s="137">
        <f t="shared" si="17"/>
        <v>10486.072934154075</v>
      </c>
      <c r="AT63">
        <v>57463290</v>
      </c>
      <c r="AU63" s="135">
        <v>61</v>
      </c>
      <c r="AV63" s="137">
        <f t="shared" si="15"/>
        <v>9180.9058955104647</v>
      </c>
      <c r="AW63" s="137">
        <f t="shared" si="16"/>
        <v>1305.1670386436108</v>
      </c>
    </row>
    <row r="64" spans="1:49" x14ac:dyDescent="0.2">
      <c r="A64" t="s">
        <v>267</v>
      </c>
      <c r="B64" s="135">
        <v>62</v>
      </c>
      <c r="C64">
        <v>8278</v>
      </c>
      <c r="D64" s="135">
        <v>62</v>
      </c>
      <c r="E64">
        <v>7583</v>
      </c>
      <c r="F64">
        <v>1729</v>
      </c>
      <c r="G64" s="135">
        <v>62</v>
      </c>
      <c r="H64" s="156">
        <f t="shared" si="1"/>
        <v>22.801002241856786</v>
      </c>
      <c r="I64">
        <v>1864</v>
      </c>
      <c r="J64" s="135">
        <v>62</v>
      </c>
      <c r="K64" s="156">
        <f t="shared" si="2"/>
        <v>22.517516308287025</v>
      </c>
      <c r="L64" s="156">
        <f t="shared" si="3"/>
        <v>0.28348593356976082</v>
      </c>
      <c r="M64">
        <v>4487</v>
      </c>
      <c r="N64" s="135">
        <v>62</v>
      </c>
      <c r="O64" s="156">
        <f t="shared" si="4"/>
        <v>59.171831728867211</v>
      </c>
      <c r="P64">
        <v>4081</v>
      </c>
      <c r="Q64" s="135">
        <v>62</v>
      </c>
      <c r="R64" s="156">
        <f t="shared" si="5"/>
        <v>49.299347668518969</v>
      </c>
      <c r="S64" s="156">
        <f t="shared" si="6"/>
        <v>9.872484060348242</v>
      </c>
      <c r="T64" s="135">
        <v>62</v>
      </c>
      <c r="U64">
        <v>6686</v>
      </c>
      <c r="V64">
        <v>5843</v>
      </c>
      <c r="W64">
        <v>2747</v>
      </c>
      <c r="X64" s="135">
        <v>62</v>
      </c>
      <c r="Y64" s="156">
        <f t="shared" si="7"/>
        <v>47.013520451822693</v>
      </c>
      <c r="Z64">
        <v>2489</v>
      </c>
      <c r="AA64" s="135">
        <v>62</v>
      </c>
      <c r="AB64" s="156">
        <f t="shared" si="8"/>
        <v>37.227041579419684</v>
      </c>
      <c r="AC64" s="156">
        <f t="shared" si="9"/>
        <v>9.7864788724030092</v>
      </c>
      <c r="AD64">
        <v>812</v>
      </c>
      <c r="AE64" s="135">
        <v>62</v>
      </c>
      <c r="AF64" s="156">
        <f t="shared" si="10"/>
        <v>10.708162996175655</v>
      </c>
      <c r="AG64">
        <v>1159</v>
      </c>
      <c r="AH64" s="135">
        <v>62</v>
      </c>
      <c r="AI64" s="156">
        <f t="shared" si="11"/>
        <v>14.000966417008939</v>
      </c>
      <c r="AJ64">
        <v>6970</v>
      </c>
      <c r="AK64" s="135">
        <v>62</v>
      </c>
      <c r="AL64" s="157">
        <f t="shared" si="12"/>
        <v>91.916128181458518</v>
      </c>
      <c r="AM64">
        <v>7164</v>
      </c>
      <c r="AN64" s="135">
        <v>62</v>
      </c>
      <c r="AO64" s="157">
        <f t="shared" si="13"/>
        <v>86.542643150519453</v>
      </c>
      <c r="AP64" s="157">
        <f t="shared" si="14"/>
        <v>5.3734850309390652</v>
      </c>
      <c r="AQ64">
        <v>112324282</v>
      </c>
      <c r="AR64" s="135">
        <v>62</v>
      </c>
      <c r="AS64" s="137">
        <f t="shared" si="17"/>
        <v>14812.64433601477</v>
      </c>
      <c r="AT64">
        <v>119763503</v>
      </c>
      <c r="AU64" s="135">
        <v>62</v>
      </c>
      <c r="AV64" s="137">
        <f t="shared" si="15"/>
        <v>14467.685793669969</v>
      </c>
      <c r="AW64" s="137">
        <f t="shared" si="16"/>
        <v>344.95854234480066</v>
      </c>
    </row>
    <row r="65" spans="1:49" x14ac:dyDescent="0.2">
      <c r="A65" t="s">
        <v>268</v>
      </c>
      <c r="B65" s="135">
        <v>63</v>
      </c>
      <c r="C65">
        <v>7724</v>
      </c>
      <c r="D65" s="135">
        <v>63</v>
      </c>
      <c r="E65">
        <v>6532</v>
      </c>
      <c r="F65">
        <v>1670</v>
      </c>
      <c r="G65" s="135">
        <v>63</v>
      </c>
      <c r="H65" s="156">
        <f t="shared" si="1"/>
        <v>25.56644213104715</v>
      </c>
      <c r="I65">
        <v>2027</v>
      </c>
      <c r="J65" s="135">
        <v>63</v>
      </c>
      <c r="K65" s="156">
        <f t="shared" si="2"/>
        <v>26.242879337131019</v>
      </c>
      <c r="L65" s="156">
        <f t="shared" si="3"/>
        <v>-0.67643720608386815</v>
      </c>
      <c r="M65">
        <v>3261</v>
      </c>
      <c r="N65" s="135">
        <v>63</v>
      </c>
      <c r="O65" s="156">
        <f t="shared" si="4"/>
        <v>49.923453766074708</v>
      </c>
      <c r="P65">
        <v>3081</v>
      </c>
      <c r="Q65" s="135">
        <v>63</v>
      </c>
      <c r="R65" s="156">
        <f t="shared" si="5"/>
        <v>39.888658726048682</v>
      </c>
      <c r="S65" s="156">
        <f t="shared" si="6"/>
        <v>10.034795040026026</v>
      </c>
      <c r="T65" s="135">
        <v>63</v>
      </c>
      <c r="U65">
        <v>6212</v>
      </c>
      <c r="V65">
        <v>5079</v>
      </c>
      <c r="W65">
        <v>1808</v>
      </c>
      <c r="X65" s="135">
        <v>63</v>
      </c>
      <c r="Y65" s="156">
        <f t="shared" si="7"/>
        <v>35.597558574522544</v>
      </c>
      <c r="Z65">
        <v>1569</v>
      </c>
      <c r="AA65" s="135">
        <v>63</v>
      </c>
      <c r="AB65" s="156">
        <f t="shared" si="8"/>
        <v>25.257566001287827</v>
      </c>
      <c r="AC65" s="156">
        <f t="shared" si="9"/>
        <v>10.339992573234717</v>
      </c>
      <c r="AD65">
        <v>857</v>
      </c>
      <c r="AE65" s="135">
        <v>63</v>
      </c>
      <c r="AF65" s="156">
        <f t="shared" si="10"/>
        <v>13.120024494794858</v>
      </c>
      <c r="AG65">
        <v>1093</v>
      </c>
      <c r="AH65" s="135">
        <v>63</v>
      </c>
      <c r="AI65" s="156">
        <f t="shared" si="11"/>
        <v>14.150699119627136</v>
      </c>
      <c r="AJ65">
        <v>4290</v>
      </c>
      <c r="AK65" s="135">
        <v>63</v>
      </c>
      <c r="AL65" s="157">
        <f t="shared" si="12"/>
        <v>65.676668707899566</v>
      </c>
      <c r="AM65">
        <v>3708</v>
      </c>
      <c r="AN65" s="135">
        <v>63</v>
      </c>
      <c r="AO65" s="157">
        <f t="shared" si="13"/>
        <v>48.006214396685657</v>
      </c>
      <c r="AP65" s="157">
        <f t="shared" si="14"/>
        <v>17.670454311213909</v>
      </c>
      <c r="AQ65">
        <v>75024929</v>
      </c>
      <c r="AR65" s="135">
        <v>63</v>
      </c>
      <c r="AS65" s="137">
        <f t="shared" si="17"/>
        <v>11485.751530924679</v>
      </c>
      <c r="AT65">
        <v>61761684</v>
      </c>
      <c r="AU65" s="135">
        <v>63</v>
      </c>
      <c r="AV65" s="137">
        <f t="shared" si="15"/>
        <v>7996.0750906266185</v>
      </c>
      <c r="AW65" s="137">
        <f t="shared" si="16"/>
        <v>3489.6764402980607</v>
      </c>
    </row>
    <row r="66" spans="1:49" x14ac:dyDescent="0.2">
      <c r="A66" t="s">
        <v>269</v>
      </c>
      <c r="B66" s="135">
        <v>64</v>
      </c>
      <c r="C66">
        <v>11669</v>
      </c>
      <c r="D66" s="135">
        <v>64</v>
      </c>
      <c r="E66">
        <v>10193</v>
      </c>
      <c r="F66">
        <v>2805</v>
      </c>
      <c r="G66" s="135">
        <v>64</v>
      </c>
      <c r="H66" s="156">
        <f t="shared" si="1"/>
        <v>27.518885509663495</v>
      </c>
      <c r="I66">
        <v>3393</v>
      </c>
      <c r="J66" s="135">
        <v>64</v>
      </c>
      <c r="K66" s="156">
        <f t="shared" si="2"/>
        <v>29.077041734510239</v>
      </c>
      <c r="L66" s="156">
        <f t="shared" si="3"/>
        <v>-1.5581562248467442</v>
      </c>
      <c r="M66">
        <v>5418</v>
      </c>
      <c r="N66" s="135">
        <v>64</v>
      </c>
      <c r="O66" s="156">
        <f t="shared" si="4"/>
        <v>53.154125380162853</v>
      </c>
      <c r="P66">
        <v>4498</v>
      </c>
      <c r="Q66" s="135">
        <v>64</v>
      </c>
      <c r="R66" s="156">
        <f t="shared" si="5"/>
        <v>38.546576399005907</v>
      </c>
      <c r="S66" s="156">
        <f t="shared" si="6"/>
        <v>14.607548981156945</v>
      </c>
      <c r="T66" s="135">
        <v>64</v>
      </c>
      <c r="U66">
        <v>10069</v>
      </c>
      <c r="V66">
        <v>8482</v>
      </c>
      <c r="W66">
        <v>3707</v>
      </c>
      <c r="X66" s="135">
        <v>64</v>
      </c>
      <c r="Y66" s="156">
        <f t="shared" si="7"/>
        <v>43.704315020042444</v>
      </c>
      <c r="Z66">
        <v>2898</v>
      </c>
      <c r="AA66" s="135">
        <v>64</v>
      </c>
      <c r="AB66" s="156">
        <f t="shared" si="8"/>
        <v>28.781408282848346</v>
      </c>
      <c r="AC66" s="156">
        <f t="shared" si="9"/>
        <v>14.922906737194097</v>
      </c>
      <c r="AD66">
        <v>1227</v>
      </c>
      <c r="AE66" s="135">
        <v>64</v>
      </c>
      <c r="AF66" s="156">
        <f t="shared" si="10"/>
        <v>12.037672912783282</v>
      </c>
      <c r="AG66">
        <v>1545</v>
      </c>
      <c r="AH66" s="135">
        <v>64</v>
      </c>
      <c r="AI66" s="156">
        <f t="shared" si="11"/>
        <v>13.240209101036934</v>
      </c>
      <c r="AJ66">
        <v>6480</v>
      </c>
      <c r="AK66" s="135">
        <v>64</v>
      </c>
      <c r="AL66" s="157">
        <f t="shared" si="12"/>
        <v>63.573040321789463</v>
      </c>
      <c r="AM66">
        <v>5987</v>
      </c>
      <c r="AN66" s="135">
        <v>64</v>
      </c>
      <c r="AO66" s="157">
        <f t="shared" si="13"/>
        <v>51.306881480846691</v>
      </c>
      <c r="AP66" s="157">
        <f t="shared" si="14"/>
        <v>12.266158840942772</v>
      </c>
      <c r="AQ66">
        <v>78654363</v>
      </c>
      <c r="AR66" s="135">
        <v>64</v>
      </c>
      <c r="AS66" s="137">
        <f t="shared" ref="AS66:AS97" si="18">AQ66/E66</f>
        <v>7716.507701363681</v>
      </c>
      <c r="AT66">
        <v>67705540</v>
      </c>
      <c r="AU66" s="135">
        <v>64</v>
      </c>
      <c r="AV66" s="137">
        <f t="shared" si="15"/>
        <v>5802.1715656868628</v>
      </c>
      <c r="AW66" s="137">
        <f t="shared" si="16"/>
        <v>1914.3361356768182</v>
      </c>
    </row>
    <row r="67" spans="1:49" x14ac:dyDescent="0.2">
      <c r="A67" t="s">
        <v>270</v>
      </c>
      <c r="B67" s="135">
        <v>65</v>
      </c>
      <c r="C67">
        <v>4093</v>
      </c>
      <c r="D67" s="135">
        <v>65</v>
      </c>
      <c r="E67">
        <v>3409</v>
      </c>
      <c r="F67">
        <v>882</v>
      </c>
      <c r="G67" s="135">
        <v>65</v>
      </c>
      <c r="H67" s="156">
        <f t="shared" ref="H67:H97" si="19">(F67/E67)*100</f>
        <v>25.872689938398359</v>
      </c>
      <c r="I67">
        <v>1167</v>
      </c>
      <c r="J67" s="135">
        <v>65</v>
      </c>
      <c r="K67" s="156">
        <f t="shared" ref="K67:K106" si="20">I67/C67*100</f>
        <v>28.512093818714877</v>
      </c>
      <c r="L67" s="156">
        <f t="shared" ref="L67:L97" si="21">H67-K67</f>
        <v>-2.6394038803165181</v>
      </c>
      <c r="M67">
        <v>958</v>
      </c>
      <c r="N67" s="135">
        <v>65</v>
      </c>
      <c r="O67" s="156">
        <f t="shared" ref="O67:O97" si="22">(M67/E67)*100</f>
        <v>28.102082722205925</v>
      </c>
      <c r="P67">
        <v>799</v>
      </c>
      <c r="Q67" s="135">
        <v>65</v>
      </c>
      <c r="R67" s="156">
        <f t="shared" ref="R67:R106" si="23">P67/C67*100</f>
        <v>19.521133642804788</v>
      </c>
      <c r="S67" s="156">
        <f t="shared" ref="S67:S106" si="24">O67-R67</f>
        <v>8.5809490794011367</v>
      </c>
      <c r="T67" s="135">
        <v>65</v>
      </c>
      <c r="U67">
        <v>3794</v>
      </c>
      <c r="V67">
        <v>3094</v>
      </c>
      <c r="W67">
        <v>643</v>
      </c>
      <c r="X67" s="135">
        <v>65</v>
      </c>
      <c r="Y67" s="156">
        <f t="shared" ref="Y67:Y97" si="25">(W67/V67)*100</f>
        <v>20.782159017453136</v>
      </c>
      <c r="Z67">
        <v>500</v>
      </c>
      <c r="AA67" s="135">
        <v>65</v>
      </c>
      <c r="AB67" s="156">
        <f t="shared" ref="AB67:AB106" si="26">Z67/U67*100</f>
        <v>13.178703215603585</v>
      </c>
      <c r="AC67" s="156">
        <f t="shared" ref="AC67:AC106" si="27">Y67-AB67</f>
        <v>7.6034558018495506</v>
      </c>
      <c r="AD67">
        <v>371</v>
      </c>
      <c r="AE67" s="135">
        <v>65</v>
      </c>
      <c r="AF67" s="156">
        <f t="shared" ref="AF67:AF97" si="28">(AD67/E67)*100</f>
        <v>10.882956878850102</v>
      </c>
      <c r="AG67">
        <v>428</v>
      </c>
      <c r="AH67" s="135">
        <v>65</v>
      </c>
      <c r="AI67" s="156">
        <f t="shared" ref="AI67:AI106" si="29">AG67/C67*100</f>
        <v>10.456877595895431</v>
      </c>
      <c r="AJ67">
        <v>1561</v>
      </c>
      <c r="AK67" s="135">
        <v>65</v>
      </c>
      <c r="AL67" s="157">
        <f t="shared" ref="AL67:AL97" si="30">(AJ67/E67)*100</f>
        <v>45.790554414784395</v>
      </c>
      <c r="AM67">
        <v>1465</v>
      </c>
      <c r="AN67" s="135">
        <v>65</v>
      </c>
      <c r="AO67" s="157">
        <f t="shared" ref="AO67:AO106" si="31">AM67/C67*100</f>
        <v>35.792817004642068</v>
      </c>
      <c r="AP67" s="157">
        <f t="shared" ref="AP67:AP106" si="32">AL67-AO67</f>
        <v>9.997737410142328</v>
      </c>
      <c r="AQ67">
        <v>26680271</v>
      </c>
      <c r="AR67" s="135">
        <v>65</v>
      </c>
      <c r="AS67" s="137">
        <f t="shared" si="18"/>
        <v>7826.4215312408332</v>
      </c>
      <c r="AT67">
        <v>25896381</v>
      </c>
      <c r="AU67" s="135">
        <v>65</v>
      </c>
      <c r="AV67" s="137">
        <f t="shared" ref="AV67:AV106" si="33">AT67/C67</f>
        <v>6326.9926704129002</v>
      </c>
      <c r="AW67" s="137">
        <f t="shared" ref="AW67:AW106" si="34">AS67-AV67</f>
        <v>1499.428860827933</v>
      </c>
    </row>
    <row r="68" spans="1:49" x14ac:dyDescent="0.2">
      <c r="A68" t="s">
        <v>271</v>
      </c>
      <c r="B68" s="135">
        <v>66</v>
      </c>
      <c r="C68">
        <v>3395</v>
      </c>
      <c r="D68" s="135">
        <v>66</v>
      </c>
      <c r="E68">
        <v>2666</v>
      </c>
      <c r="F68">
        <v>666</v>
      </c>
      <c r="G68" s="135">
        <v>66</v>
      </c>
      <c r="H68" s="156">
        <f t="shared" si="19"/>
        <v>24.981245311327832</v>
      </c>
      <c r="I68">
        <v>914</v>
      </c>
      <c r="J68" s="135">
        <v>66</v>
      </c>
      <c r="K68" s="156">
        <f t="shared" si="20"/>
        <v>26.921944035346097</v>
      </c>
      <c r="L68" s="156">
        <f t="shared" si="21"/>
        <v>-1.9406987240182652</v>
      </c>
      <c r="M68">
        <v>1045</v>
      </c>
      <c r="N68" s="135">
        <v>66</v>
      </c>
      <c r="O68" s="156">
        <f t="shared" si="22"/>
        <v>39.197299324831206</v>
      </c>
      <c r="P68">
        <v>1049</v>
      </c>
      <c r="Q68" s="135">
        <v>66</v>
      </c>
      <c r="R68" s="156">
        <f t="shared" si="23"/>
        <v>30.898379970544919</v>
      </c>
      <c r="S68" s="156">
        <f t="shared" si="24"/>
        <v>8.2989193542862871</v>
      </c>
      <c r="T68" s="135">
        <v>66</v>
      </c>
      <c r="U68">
        <v>3114</v>
      </c>
      <c r="V68">
        <v>2395</v>
      </c>
      <c r="W68">
        <v>774</v>
      </c>
      <c r="X68" s="135">
        <v>66</v>
      </c>
      <c r="Y68" s="156">
        <f t="shared" si="25"/>
        <v>32.317327766179545</v>
      </c>
      <c r="Z68">
        <v>768</v>
      </c>
      <c r="AA68" s="135">
        <v>66</v>
      </c>
      <c r="AB68" s="156">
        <f t="shared" si="26"/>
        <v>24.662813102119461</v>
      </c>
      <c r="AC68" s="156">
        <f t="shared" si="27"/>
        <v>7.6545146640600841</v>
      </c>
      <c r="AD68">
        <v>275</v>
      </c>
      <c r="AE68" s="135">
        <v>66</v>
      </c>
      <c r="AF68" s="156">
        <f t="shared" si="28"/>
        <v>10.315078769692423</v>
      </c>
      <c r="AG68">
        <v>413</v>
      </c>
      <c r="AH68" s="135">
        <v>66</v>
      </c>
      <c r="AI68" s="156">
        <f t="shared" si="29"/>
        <v>12.164948453608247</v>
      </c>
      <c r="AJ68">
        <v>1374</v>
      </c>
      <c r="AK68" s="135">
        <v>66</v>
      </c>
      <c r="AL68" s="157">
        <f t="shared" si="30"/>
        <v>51.537884471117778</v>
      </c>
      <c r="AM68">
        <v>1424</v>
      </c>
      <c r="AN68" s="135">
        <v>66</v>
      </c>
      <c r="AO68" s="157">
        <f t="shared" si="31"/>
        <v>41.944035346097202</v>
      </c>
      <c r="AP68" s="157">
        <f t="shared" si="32"/>
        <v>9.5938491250205757</v>
      </c>
      <c r="AQ68">
        <v>26653374</v>
      </c>
      <c r="AR68" s="135">
        <v>66</v>
      </c>
      <c r="AS68" s="137">
        <f t="shared" si="18"/>
        <v>9997.5146286571635</v>
      </c>
      <c r="AT68">
        <v>3772003</v>
      </c>
      <c r="AU68" s="135">
        <v>66</v>
      </c>
      <c r="AV68" s="137">
        <f t="shared" si="33"/>
        <v>1111.0465390279824</v>
      </c>
      <c r="AW68" s="137">
        <f t="shared" si="34"/>
        <v>8886.4680896291811</v>
      </c>
    </row>
    <row r="69" spans="1:49" x14ac:dyDescent="0.2">
      <c r="A69" t="s">
        <v>272</v>
      </c>
      <c r="B69" s="135">
        <v>67</v>
      </c>
      <c r="C69">
        <v>4748</v>
      </c>
      <c r="D69" s="135">
        <v>67</v>
      </c>
      <c r="E69">
        <v>4440</v>
      </c>
      <c r="F69">
        <v>1001</v>
      </c>
      <c r="G69" s="135">
        <v>67</v>
      </c>
      <c r="H69" s="156">
        <f t="shared" si="19"/>
        <v>22.545045045045047</v>
      </c>
      <c r="I69">
        <v>1220</v>
      </c>
      <c r="J69" s="135">
        <v>67</v>
      </c>
      <c r="K69" s="156">
        <f t="shared" si="20"/>
        <v>25.695029486099408</v>
      </c>
      <c r="L69" s="156">
        <f t="shared" si="21"/>
        <v>-3.1499844410543609</v>
      </c>
      <c r="M69">
        <v>2514</v>
      </c>
      <c r="N69" s="135">
        <v>67</v>
      </c>
      <c r="O69" s="156">
        <f t="shared" si="22"/>
        <v>56.621621621621621</v>
      </c>
      <c r="P69">
        <v>2054</v>
      </c>
      <c r="Q69" s="135">
        <v>67</v>
      </c>
      <c r="R69" s="156">
        <f t="shared" si="23"/>
        <v>43.260320134793595</v>
      </c>
      <c r="S69" s="156">
        <f t="shared" si="24"/>
        <v>13.361301486828026</v>
      </c>
      <c r="T69" s="135">
        <v>67</v>
      </c>
      <c r="U69">
        <v>4249</v>
      </c>
      <c r="V69">
        <v>3918</v>
      </c>
      <c r="W69">
        <v>1992</v>
      </c>
      <c r="X69" s="135">
        <v>67</v>
      </c>
      <c r="Y69" s="156">
        <f t="shared" si="25"/>
        <v>50.842266462480858</v>
      </c>
      <c r="Z69">
        <v>1555</v>
      </c>
      <c r="AA69" s="135">
        <v>67</v>
      </c>
      <c r="AB69" s="156">
        <f t="shared" si="26"/>
        <v>36.596846316780415</v>
      </c>
      <c r="AC69" s="156">
        <f t="shared" si="27"/>
        <v>14.245420145700443</v>
      </c>
      <c r="AD69">
        <v>576</v>
      </c>
      <c r="AE69" s="135">
        <v>67</v>
      </c>
      <c r="AF69" s="156">
        <f t="shared" si="28"/>
        <v>12.972972972972974</v>
      </c>
      <c r="AG69">
        <v>540</v>
      </c>
      <c r="AH69" s="135">
        <v>67</v>
      </c>
      <c r="AI69" s="156">
        <f t="shared" si="29"/>
        <v>11.373209772535803</v>
      </c>
      <c r="AJ69">
        <v>3710</v>
      </c>
      <c r="AK69" s="135">
        <v>67</v>
      </c>
      <c r="AL69" s="157">
        <f t="shared" si="30"/>
        <v>83.558558558558559</v>
      </c>
      <c r="AM69">
        <v>3448</v>
      </c>
      <c r="AN69" s="135">
        <v>67</v>
      </c>
      <c r="AO69" s="157">
        <f t="shared" si="31"/>
        <v>72.620050547598993</v>
      </c>
      <c r="AP69" s="157">
        <f t="shared" si="32"/>
        <v>10.938508010959566</v>
      </c>
      <c r="AQ69">
        <v>78330533</v>
      </c>
      <c r="AR69" s="135">
        <v>67</v>
      </c>
      <c r="AS69" s="137">
        <f t="shared" si="18"/>
        <v>17642.011936936939</v>
      </c>
      <c r="AT69">
        <v>74511898</v>
      </c>
      <c r="AU69" s="135">
        <v>67</v>
      </c>
      <c r="AV69" s="137">
        <f t="shared" si="33"/>
        <v>15693.323083403538</v>
      </c>
      <c r="AW69" s="137">
        <f t="shared" si="34"/>
        <v>1948.6888535334001</v>
      </c>
    </row>
    <row r="70" spans="1:49" x14ac:dyDescent="0.2">
      <c r="A70" t="s">
        <v>273</v>
      </c>
      <c r="B70" s="135">
        <v>68</v>
      </c>
      <c r="C70">
        <v>4238</v>
      </c>
      <c r="D70" s="135">
        <v>68</v>
      </c>
      <c r="E70">
        <v>3891</v>
      </c>
      <c r="F70">
        <v>999</v>
      </c>
      <c r="G70" s="135">
        <v>68</v>
      </c>
      <c r="H70" s="156">
        <f t="shared" si="19"/>
        <v>25.674633770239012</v>
      </c>
      <c r="I70">
        <v>1097</v>
      </c>
      <c r="J70" s="135">
        <v>68</v>
      </c>
      <c r="K70" s="156">
        <f t="shared" si="20"/>
        <v>25.884851344974045</v>
      </c>
      <c r="L70" s="156">
        <f t="shared" si="21"/>
        <v>-0.210217574735033</v>
      </c>
      <c r="M70">
        <v>2586</v>
      </c>
      <c r="N70" s="135">
        <v>68</v>
      </c>
      <c r="O70" s="156">
        <f t="shared" si="22"/>
        <v>66.461063993831914</v>
      </c>
      <c r="P70">
        <v>2502</v>
      </c>
      <c r="Q70" s="135">
        <v>68</v>
      </c>
      <c r="R70" s="156">
        <f t="shared" si="23"/>
        <v>59.037281736668234</v>
      </c>
      <c r="S70" s="156">
        <f t="shared" si="24"/>
        <v>7.4237822571636798</v>
      </c>
      <c r="T70" s="135">
        <v>68</v>
      </c>
      <c r="U70">
        <v>3627</v>
      </c>
      <c r="V70">
        <v>3337</v>
      </c>
      <c r="W70">
        <v>2032</v>
      </c>
      <c r="X70" s="135">
        <v>68</v>
      </c>
      <c r="Y70" s="156">
        <f t="shared" si="25"/>
        <v>60.893017680551395</v>
      </c>
      <c r="Z70">
        <v>1891</v>
      </c>
      <c r="AA70" s="135">
        <v>68</v>
      </c>
      <c r="AB70" s="156">
        <f t="shared" si="26"/>
        <v>52.136752136752143</v>
      </c>
      <c r="AC70" s="156">
        <f t="shared" si="27"/>
        <v>8.7562655437992518</v>
      </c>
      <c r="AD70">
        <v>552</v>
      </c>
      <c r="AE70" s="135">
        <v>68</v>
      </c>
      <c r="AF70" s="156">
        <f t="shared" si="28"/>
        <v>14.186584425597532</v>
      </c>
      <c r="AG70">
        <v>511</v>
      </c>
      <c r="AH70" s="135">
        <v>68</v>
      </c>
      <c r="AI70" s="156">
        <f t="shared" si="29"/>
        <v>12.057574327512977</v>
      </c>
      <c r="AJ70">
        <v>3142</v>
      </c>
      <c r="AK70" s="135">
        <v>68</v>
      </c>
      <c r="AL70" s="157">
        <f t="shared" si="30"/>
        <v>80.75044975584683</v>
      </c>
      <c r="AM70">
        <v>3221</v>
      </c>
      <c r="AN70" s="135">
        <v>68</v>
      </c>
      <c r="AO70" s="157">
        <f t="shared" si="31"/>
        <v>76.002831524303915</v>
      </c>
      <c r="AP70" s="157">
        <f t="shared" si="32"/>
        <v>4.7476182315429156</v>
      </c>
      <c r="AQ70">
        <v>63282861</v>
      </c>
      <c r="AR70" s="135">
        <v>68</v>
      </c>
      <c r="AS70" s="137">
        <f t="shared" si="18"/>
        <v>16263.906707787201</v>
      </c>
      <c r="AT70">
        <v>58452786</v>
      </c>
      <c r="AU70" s="135">
        <v>68</v>
      </c>
      <c r="AV70" s="137">
        <f t="shared" si="33"/>
        <v>13792.54034922133</v>
      </c>
      <c r="AW70" s="137">
        <f t="shared" si="34"/>
        <v>2471.3663585658705</v>
      </c>
    </row>
    <row r="71" spans="1:49" x14ac:dyDescent="0.2">
      <c r="A71" t="s">
        <v>274</v>
      </c>
      <c r="B71" s="135">
        <v>69</v>
      </c>
      <c r="C71">
        <v>6744</v>
      </c>
      <c r="D71" s="135">
        <v>69</v>
      </c>
      <c r="E71">
        <v>5672</v>
      </c>
      <c r="F71">
        <v>1129</v>
      </c>
      <c r="G71" s="135">
        <v>69</v>
      </c>
      <c r="H71" s="156">
        <f t="shared" si="19"/>
        <v>19.904795486600847</v>
      </c>
      <c r="I71">
        <v>1313</v>
      </c>
      <c r="J71" s="135">
        <v>69</v>
      </c>
      <c r="K71" s="156">
        <f t="shared" si="20"/>
        <v>19.469157769869515</v>
      </c>
      <c r="L71" s="156">
        <f t="shared" si="21"/>
        <v>0.43563771673133189</v>
      </c>
      <c r="M71">
        <v>2821</v>
      </c>
      <c r="N71" s="135">
        <v>69</v>
      </c>
      <c r="O71" s="156">
        <f t="shared" si="22"/>
        <v>49.735543018335683</v>
      </c>
      <c r="P71">
        <v>2326</v>
      </c>
      <c r="Q71" s="135">
        <v>69</v>
      </c>
      <c r="R71" s="156">
        <f t="shared" si="23"/>
        <v>34.489916963226577</v>
      </c>
      <c r="S71" s="156">
        <f t="shared" si="24"/>
        <v>15.245626055109106</v>
      </c>
      <c r="T71" s="135">
        <v>69</v>
      </c>
      <c r="U71">
        <v>5819</v>
      </c>
      <c r="V71">
        <v>4636</v>
      </c>
      <c r="W71">
        <v>1785</v>
      </c>
      <c r="X71" s="135">
        <v>69</v>
      </c>
      <c r="Y71" s="156">
        <f t="shared" si="25"/>
        <v>38.503019844693704</v>
      </c>
      <c r="Z71">
        <v>1401</v>
      </c>
      <c r="AA71" s="135">
        <v>69</v>
      </c>
      <c r="AB71" s="156">
        <f t="shared" si="26"/>
        <v>24.076301770063584</v>
      </c>
      <c r="AC71" s="156">
        <f t="shared" si="27"/>
        <v>14.42671807463012</v>
      </c>
      <c r="AD71">
        <v>839</v>
      </c>
      <c r="AE71" s="135">
        <v>69</v>
      </c>
      <c r="AF71" s="156">
        <f t="shared" si="28"/>
        <v>14.791960507757404</v>
      </c>
      <c r="AG71">
        <v>996</v>
      </c>
      <c r="AH71" s="135">
        <v>69</v>
      </c>
      <c r="AI71" s="156">
        <f t="shared" si="29"/>
        <v>14.768683274021353</v>
      </c>
      <c r="AJ71">
        <v>3706</v>
      </c>
      <c r="AK71" s="135">
        <v>69</v>
      </c>
      <c r="AL71" s="157">
        <f t="shared" si="30"/>
        <v>65.338504936530327</v>
      </c>
      <c r="AM71">
        <v>3439</v>
      </c>
      <c r="AN71" s="135">
        <v>69</v>
      </c>
      <c r="AO71" s="157">
        <f t="shared" si="31"/>
        <v>50.993475682087784</v>
      </c>
      <c r="AP71" s="157">
        <f t="shared" si="32"/>
        <v>14.345029254442544</v>
      </c>
      <c r="AQ71">
        <v>81919076</v>
      </c>
      <c r="AR71" s="135">
        <v>69</v>
      </c>
      <c r="AS71" s="137">
        <f t="shared" si="18"/>
        <v>14442.714386459802</v>
      </c>
      <c r="AT71">
        <v>56554169</v>
      </c>
      <c r="AU71" s="135">
        <v>69</v>
      </c>
      <c r="AV71" s="137">
        <f t="shared" si="33"/>
        <v>8385.8494958481606</v>
      </c>
      <c r="AW71" s="137">
        <f t="shared" si="34"/>
        <v>6056.8648906116414</v>
      </c>
    </row>
    <row r="72" spans="1:49" x14ac:dyDescent="0.2">
      <c r="A72" t="s">
        <v>275</v>
      </c>
      <c r="B72" s="135">
        <v>70</v>
      </c>
      <c r="C72">
        <v>3049</v>
      </c>
      <c r="D72" s="135">
        <v>70</v>
      </c>
      <c r="E72">
        <v>2784</v>
      </c>
      <c r="F72">
        <v>503</v>
      </c>
      <c r="G72" s="135">
        <v>70</v>
      </c>
      <c r="H72" s="156">
        <f t="shared" si="19"/>
        <v>18.067528735632184</v>
      </c>
      <c r="I72">
        <v>565</v>
      </c>
      <c r="J72" s="135">
        <v>70</v>
      </c>
      <c r="K72" s="156">
        <f t="shared" si="20"/>
        <v>18.530665792062972</v>
      </c>
      <c r="L72" s="156">
        <f t="shared" si="21"/>
        <v>-0.46313705643078862</v>
      </c>
      <c r="M72">
        <v>1805</v>
      </c>
      <c r="N72" s="135">
        <v>70</v>
      </c>
      <c r="O72" s="156">
        <f t="shared" si="22"/>
        <v>64.834770114942529</v>
      </c>
      <c r="P72">
        <v>1665</v>
      </c>
      <c r="Q72" s="135">
        <v>70</v>
      </c>
      <c r="R72" s="156">
        <f t="shared" si="23"/>
        <v>54.608068219088224</v>
      </c>
      <c r="S72" s="156">
        <f t="shared" si="24"/>
        <v>10.226701895854305</v>
      </c>
      <c r="T72" s="135">
        <v>70</v>
      </c>
      <c r="U72">
        <v>2276</v>
      </c>
      <c r="V72">
        <v>2003</v>
      </c>
      <c r="W72">
        <v>1024</v>
      </c>
      <c r="X72" s="135">
        <v>70</v>
      </c>
      <c r="Y72" s="156">
        <f t="shared" si="25"/>
        <v>51.123315027458816</v>
      </c>
      <c r="Z72">
        <v>892</v>
      </c>
      <c r="AA72" s="135">
        <v>70</v>
      </c>
      <c r="AB72" s="156">
        <f t="shared" si="26"/>
        <v>39.191564147627417</v>
      </c>
      <c r="AC72" s="156">
        <f t="shared" si="27"/>
        <v>11.931750879831398</v>
      </c>
      <c r="AD72">
        <v>464</v>
      </c>
      <c r="AE72" s="135">
        <v>70</v>
      </c>
      <c r="AF72" s="156">
        <f t="shared" si="28"/>
        <v>16.666666666666664</v>
      </c>
      <c r="AG72">
        <v>464</v>
      </c>
      <c r="AH72" s="135">
        <v>70</v>
      </c>
      <c r="AI72" s="156">
        <f t="shared" si="29"/>
        <v>15.218104296490653</v>
      </c>
      <c r="AJ72">
        <v>2506</v>
      </c>
      <c r="AK72" s="135">
        <v>70</v>
      </c>
      <c r="AL72" s="157">
        <f t="shared" si="30"/>
        <v>90.014367816091962</v>
      </c>
      <c r="AM72">
        <v>2459</v>
      </c>
      <c r="AN72" s="135">
        <v>70</v>
      </c>
      <c r="AO72" s="157">
        <f t="shared" si="31"/>
        <v>80.649393243686447</v>
      </c>
      <c r="AP72" s="157">
        <f t="shared" si="32"/>
        <v>9.3649745724055151</v>
      </c>
      <c r="AQ72">
        <v>38896513</v>
      </c>
      <c r="AR72" s="135">
        <v>70</v>
      </c>
      <c r="AS72" s="137">
        <f t="shared" si="18"/>
        <v>13971.448635057472</v>
      </c>
      <c r="AT72">
        <v>39130296</v>
      </c>
      <c r="AU72" s="135">
        <v>70</v>
      </c>
      <c r="AV72" s="137">
        <f t="shared" si="33"/>
        <v>12833.813053460151</v>
      </c>
      <c r="AW72" s="137">
        <f t="shared" si="34"/>
        <v>1137.6355815973202</v>
      </c>
    </row>
    <row r="73" spans="1:49" x14ac:dyDescent="0.2">
      <c r="A73" t="s">
        <v>276</v>
      </c>
      <c r="B73" s="135">
        <v>71</v>
      </c>
      <c r="C73">
        <v>8521</v>
      </c>
      <c r="D73" s="135">
        <v>71</v>
      </c>
      <c r="E73">
        <v>7151</v>
      </c>
      <c r="F73">
        <v>1430</v>
      </c>
      <c r="G73" s="135">
        <v>71</v>
      </c>
      <c r="H73" s="156">
        <f t="shared" si="19"/>
        <v>19.997203188365265</v>
      </c>
      <c r="I73">
        <v>1650</v>
      </c>
      <c r="J73" s="135">
        <v>71</v>
      </c>
      <c r="K73" s="156">
        <f t="shared" si="20"/>
        <v>19.363924422016197</v>
      </c>
      <c r="L73" s="156">
        <f t="shared" si="21"/>
        <v>0.63327876634906843</v>
      </c>
      <c r="M73">
        <v>4148</v>
      </c>
      <c r="N73" s="135">
        <v>71</v>
      </c>
      <c r="O73" s="156">
        <f t="shared" si="22"/>
        <v>58.005873304432939</v>
      </c>
      <c r="P73">
        <v>3821</v>
      </c>
      <c r="Q73" s="135">
        <v>71</v>
      </c>
      <c r="R73" s="156">
        <f t="shared" si="23"/>
        <v>44.84215467668114</v>
      </c>
      <c r="S73" s="156">
        <f t="shared" si="24"/>
        <v>13.163718627751798</v>
      </c>
      <c r="T73" s="135">
        <v>71</v>
      </c>
      <c r="U73">
        <v>6921</v>
      </c>
      <c r="V73">
        <v>5546</v>
      </c>
      <c r="W73">
        <v>2543</v>
      </c>
      <c r="X73" s="135">
        <v>71</v>
      </c>
      <c r="Y73" s="156">
        <f t="shared" si="25"/>
        <v>45.852866931121525</v>
      </c>
      <c r="Z73">
        <v>2221</v>
      </c>
      <c r="AA73" s="135">
        <v>71</v>
      </c>
      <c r="AB73" s="156">
        <f t="shared" si="26"/>
        <v>32.090738332610897</v>
      </c>
      <c r="AC73" s="156">
        <f t="shared" si="27"/>
        <v>13.762128598510628</v>
      </c>
      <c r="AD73">
        <v>1049</v>
      </c>
      <c r="AE73" s="135">
        <v>71</v>
      </c>
      <c r="AF73" s="156">
        <f t="shared" si="28"/>
        <v>14.66927702419242</v>
      </c>
      <c r="AG73">
        <v>1245</v>
      </c>
      <c r="AH73" s="135">
        <v>71</v>
      </c>
      <c r="AI73" s="156">
        <f t="shared" si="29"/>
        <v>14.610961154794039</v>
      </c>
      <c r="AJ73">
        <v>6188</v>
      </c>
      <c r="AK73" s="135">
        <v>71</v>
      </c>
      <c r="AL73" s="157">
        <f t="shared" si="30"/>
        <v>86.533351978744236</v>
      </c>
      <c r="AM73">
        <v>6531</v>
      </c>
      <c r="AN73" s="135">
        <v>71</v>
      </c>
      <c r="AO73" s="157">
        <f t="shared" si="31"/>
        <v>76.645933575871368</v>
      </c>
      <c r="AP73" s="157">
        <f t="shared" si="32"/>
        <v>9.8874184028728678</v>
      </c>
      <c r="AQ73">
        <v>131813049</v>
      </c>
      <c r="AR73" s="135">
        <v>71</v>
      </c>
      <c r="AS73" s="137">
        <f t="shared" si="18"/>
        <v>18432.813452663962</v>
      </c>
      <c r="AT73">
        <v>95968479</v>
      </c>
      <c r="AU73" s="135">
        <v>71</v>
      </c>
      <c r="AV73" s="137">
        <f t="shared" si="33"/>
        <v>11262.584086374838</v>
      </c>
      <c r="AW73" s="137">
        <f t="shared" si="34"/>
        <v>7170.2293662891243</v>
      </c>
    </row>
    <row r="74" spans="1:49" x14ac:dyDescent="0.2">
      <c r="A74" t="s">
        <v>277</v>
      </c>
      <c r="B74" s="135">
        <v>72</v>
      </c>
      <c r="C74">
        <v>5868</v>
      </c>
      <c r="D74" s="135">
        <v>72</v>
      </c>
      <c r="E74">
        <v>5320</v>
      </c>
      <c r="F74">
        <v>1430</v>
      </c>
      <c r="G74" s="135">
        <v>72</v>
      </c>
      <c r="H74" s="156">
        <f t="shared" si="19"/>
        <v>26.879699248120303</v>
      </c>
      <c r="I74">
        <v>1535</v>
      </c>
      <c r="J74" s="135">
        <v>72</v>
      </c>
      <c r="K74" s="156">
        <f t="shared" si="20"/>
        <v>26.158827539195638</v>
      </c>
      <c r="L74" s="156">
        <f t="shared" si="21"/>
        <v>0.72087170892466546</v>
      </c>
      <c r="M74">
        <v>3435</v>
      </c>
      <c r="N74" s="135">
        <v>72</v>
      </c>
      <c r="O74" s="156">
        <f t="shared" si="22"/>
        <v>64.567669172932327</v>
      </c>
      <c r="P74">
        <v>2957</v>
      </c>
      <c r="Q74" s="135">
        <v>72</v>
      </c>
      <c r="R74" s="156">
        <f t="shared" si="23"/>
        <v>50.391956373551459</v>
      </c>
      <c r="S74" s="156">
        <f t="shared" si="24"/>
        <v>14.175712799380868</v>
      </c>
      <c r="T74" s="135">
        <v>72</v>
      </c>
      <c r="U74">
        <v>4552</v>
      </c>
      <c r="V74">
        <v>3900</v>
      </c>
      <c r="W74">
        <v>2015</v>
      </c>
      <c r="X74" s="135">
        <v>72</v>
      </c>
      <c r="Y74" s="156">
        <f t="shared" si="25"/>
        <v>51.666666666666671</v>
      </c>
      <c r="Z74">
        <v>1641</v>
      </c>
      <c r="AA74" s="135">
        <v>72</v>
      </c>
      <c r="AB74" s="156">
        <f t="shared" si="26"/>
        <v>36.050087873462218</v>
      </c>
      <c r="AC74" s="156">
        <f t="shared" si="27"/>
        <v>15.616578793204454</v>
      </c>
      <c r="AD74">
        <v>680</v>
      </c>
      <c r="AE74" s="135">
        <v>72</v>
      </c>
      <c r="AF74" s="156">
        <f t="shared" si="28"/>
        <v>12.781954887218044</v>
      </c>
      <c r="AG74">
        <v>695</v>
      </c>
      <c r="AH74" s="135">
        <v>72</v>
      </c>
      <c r="AI74" s="156">
        <f t="shared" si="29"/>
        <v>11.843899113837765</v>
      </c>
      <c r="AJ74">
        <v>5009</v>
      </c>
      <c r="AK74" s="135">
        <v>72</v>
      </c>
      <c r="AL74" s="157">
        <f t="shared" si="30"/>
        <v>94.154135338345867</v>
      </c>
      <c r="AM74">
        <v>5196</v>
      </c>
      <c r="AN74" s="135">
        <v>72</v>
      </c>
      <c r="AO74" s="157">
        <f t="shared" si="31"/>
        <v>88.548057259713701</v>
      </c>
      <c r="AP74" s="157">
        <f t="shared" si="32"/>
        <v>5.6060780786321658</v>
      </c>
      <c r="AQ74">
        <v>69857871</v>
      </c>
      <c r="AR74" s="135">
        <v>72</v>
      </c>
      <c r="AS74" s="137">
        <f t="shared" si="18"/>
        <v>13131.178759398495</v>
      </c>
      <c r="AT74">
        <v>75031922</v>
      </c>
      <c r="AU74" s="135">
        <v>72</v>
      </c>
      <c r="AV74" s="137">
        <f t="shared" si="33"/>
        <v>12786.626107702796</v>
      </c>
      <c r="AW74" s="137">
        <f t="shared" si="34"/>
        <v>344.55265169569975</v>
      </c>
    </row>
    <row r="75" spans="1:49" x14ac:dyDescent="0.2">
      <c r="A75" t="s">
        <v>278</v>
      </c>
      <c r="B75" s="135">
        <v>73</v>
      </c>
      <c r="C75">
        <v>2900</v>
      </c>
      <c r="D75" s="135">
        <v>73</v>
      </c>
      <c r="E75">
        <v>2683</v>
      </c>
      <c r="F75">
        <v>611</v>
      </c>
      <c r="G75" s="135">
        <v>73</v>
      </c>
      <c r="H75" s="156">
        <f t="shared" si="19"/>
        <v>22.773015281401417</v>
      </c>
      <c r="I75">
        <v>622</v>
      </c>
      <c r="J75" s="135">
        <v>73</v>
      </c>
      <c r="K75" s="156">
        <f t="shared" si="20"/>
        <v>21.448275862068968</v>
      </c>
      <c r="L75" s="156">
        <f t="shared" si="21"/>
        <v>1.3247394193324489</v>
      </c>
      <c r="M75">
        <v>1341</v>
      </c>
      <c r="N75" s="135">
        <v>73</v>
      </c>
      <c r="O75" s="156">
        <f t="shared" si="22"/>
        <v>49.98136414461424</v>
      </c>
      <c r="P75">
        <v>1007</v>
      </c>
      <c r="Q75" s="135">
        <v>73</v>
      </c>
      <c r="R75" s="156">
        <f t="shared" si="23"/>
        <v>34.724137931034484</v>
      </c>
      <c r="S75" s="156">
        <f t="shared" si="24"/>
        <v>15.257226213579756</v>
      </c>
      <c r="T75" s="135">
        <v>73</v>
      </c>
      <c r="U75">
        <v>2450</v>
      </c>
      <c r="V75">
        <v>2102</v>
      </c>
      <c r="W75">
        <v>760</v>
      </c>
      <c r="X75" s="135">
        <v>73</v>
      </c>
      <c r="Y75" s="156">
        <f t="shared" si="25"/>
        <v>36.156041864890582</v>
      </c>
      <c r="Z75">
        <v>557</v>
      </c>
      <c r="AA75" s="135">
        <v>73</v>
      </c>
      <c r="AB75" s="156">
        <f t="shared" si="26"/>
        <v>22.73469387755102</v>
      </c>
      <c r="AC75" s="156">
        <f t="shared" si="27"/>
        <v>13.421347987339562</v>
      </c>
      <c r="AD75">
        <v>443</v>
      </c>
      <c r="AE75" s="135">
        <v>73</v>
      </c>
      <c r="AF75" s="156">
        <f t="shared" si="28"/>
        <v>16.511367871785314</v>
      </c>
      <c r="AG75">
        <v>408</v>
      </c>
      <c r="AH75" s="135">
        <v>73</v>
      </c>
      <c r="AI75" s="156">
        <f t="shared" si="29"/>
        <v>14.068965517241381</v>
      </c>
      <c r="AJ75">
        <v>1676</v>
      </c>
      <c r="AK75" s="135">
        <v>73</v>
      </c>
      <c r="AL75" s="157">
        <f t="shared" si="30"/>
        <v>62.467387253074911</v>
      </c>
      <c r="AM75">
        <v>1461</v>
      </c>
      <c r="AN75" s="135">
        <v>73</v>
      </c>
      <c r="AO75" s="157">
        <f t="shared" si="31"/>
        <v>50.379310344827587</v>
      </c>
      <c r="AP75" s="157">
        <f t="shared" si="32"/>
        <v>12.088076908247324</v>
      </c>
      <c r="AQ75">
        <v>43324956</v>
      </c>
      <c r="AR75" s="135">
        <v>73</v>
      </c>
      <c r="AS75" s="137">
        <f t="shared" si="18"/>
        <v>16147.952292210213</v>
      </c>
      <c r="AT75">
        <v>23292000</v>
      </c>
      <c r="AU75" s="135">
        <v>73</v>
      </c>
      <c r="AV75" s="137">
        <f t="shared" si="33"/>
        <v>8031.7241379310344</v>
      </c>
      <c r="AW75" s="137">
        <f t="shared" si="34"/>
        <v>8116.2281542791789</v>
      </c>
    </row>
    <row r="76" spans="1:49" x14ac:dyDescent="0.2">
      <c r="A76" t="s">
        <v>279</v>
      </c>
      <c r="B76" s="135">
        <v>74</v>
      </c>
      <c r="C76">
        <v>4140</v>
      </c>
      <c r="D76" s="135">
        <v>74</v>
      </c>
      <c r="E76">
        <v>3935</v>
      </c>
      <c r="F76">
        <v>806</v>
      </c>
      <c r="G76" s="135">
        <v>74</v>
      </c>
      <c r="H76" s="156">
        <f t="shared" si="19"/>
        <v>20.48284625158831</v>
      </c>
      <c r="I76">
        <v>846</v>
      </c>
      <c r="J76" s="135">
        <v>74</v>
      </c>
      <c r="K76" s="156">
        <f t="shared" si="20"/>
        <v>20.434782608695652</v>
      </c>
      <c r="L76" s="156">
        <f t="shared" si="21"/>
        <v>4.8063642892657299E-2</v>
      </c>
      <c r="M76">
        <v>2220</v>
      </c>
      <c r="N76" s="135">
        <v>74</v>
      </c>
      <c r="O76" s="156">
        <f t="shared" si="22"/>
        <v>56.416772554002534</v>
      </c>
      <c r="P76">
        <v>2059</v>
      </c>
      <c r="Q76" s="135">
        <v>74</v>
      </c>
      <c r="R76" s="156">
        <f t="shared" si="23"/>
        <v>49.734299516908216</v>
      </c>
      <c r="S76" s="156">
        <f t="shared" si="24"/>
        <v>6.6824730370943186</v>
      </c>
      <c r="T76" s="135">
        <v>74</v>
      </c>
      <c r="U76">
        <v>3128</v>
      </c>
      <c r="V76">
        <v>2928</v>
      </c>
      <c r="W76">
        <v>1213</v>
      </c>
      <c r="X76" s="135">
        <v>74</v>
      </c>
      <c r="Y76" s="156">
        <f t="shared" si="25"/>
        <v>41.427595628415297</v>
      </c>
      <c r="Z76">
        <v>1047</v>
      </c>
      <c r="AA76" s="135">
        <v>74</v>
      </c>
      <c r="AB76" s="156">
        <f t="shared" si="26"/>
        <v>33.471867007672635</v>
      </c>
      <c r="AC76" s="156">
        <f t="shared" si="27"/>
        <v>7.9557286207426614</v>
      </c>
      <c r="AD76">
        <v>682</v>
      </c>
      <c r="AE76" s="135">
        <v>74</v>
      </c>
      <c r="AF76" s="156">
        <f t="shared" si="28"/>
        <v>17.331639135959339</v>
      </c>
      <c r="AG76">
        <v>715</v>
      </c>
      <c r="AH76" s="135">
        <v>74</v>
      </c>
      <c r="AI76" s="156">
        <f t="shared" si="29"/>
        <v>17.270531400966181</v>
      </c>
      <c r="AJ76">
        <v>2714</v>
      </c>
      <c r="AK76" s="135">
        <v>74</v>
      </c>
      <c r="AL76" s="157">
        <f t="shared" si="30"/>
        <v>68.970775095298592</v>
      </c>
      <c r="AM76">
        <v>2556</v>
      </c>
      <c r="AN76" s="135">
        <v>74</v>
      </c>
      <c r="AO76" s="157">
        <f t="shared" si="31"/>
        <v>61.739130434782609</v>
      </c>
      <c r="AP76" s="157">
        <f t="shared" si="32"/>
        <v>7.2316446605159825</v>
      </c>
      <c r="AQ76">
        <v>55660841</v>
      </c>
      <c r="AR76" s="135">
        <v>74</v>
      </c>
      <c r="AS76" s="137">
        <f t="shared" si="18"/>
        <v>14145.067598475222</v>
      </c>
      <c r="AT76">
        <v>1665833</v>
      </c>
      <c r="AU76" s="135">
        <v>74</v>
      </c>
      <c r="AV76" s="137">
        <f t="shared" si="33"/>
        <v>402.37512077294684</v>
      </c>
      <c r="AW76" s="137">
        <f t="shared" si="34"/>
        <v>13742.692477702274</v>
      </c>
    </row>
    <row r="77" spans="1:49" x14ac:dyDescent="0.2">
      <c r="A77" t="s">
        <v>280</v>
      </c>
      <c r="B77" s="135">
        <v>75</v>
      </c>
      <c r="C77">
        <v>181</v>
      </c>
      <c r="D77" s="135">
        <v>75</v>
      </c>
      <c r="E77">
        <v>260</v>
      </c>
      <c r="F77">
        <v>62</v>
      </c>
      <c r="G77" s="135">
        <v>75</v>
      </c>
      <c r="H77" s="156">
        <f t="shared" si="19"/>
        <v>23.846153846153847</v>
      </c>
      <c r="I77">
        <v>48</v>
      </c>
      <c r="J77" s="135">
        <v>75</v>
      </c>
      <c r="K77" s="156">
        <f t="shared" si="20"/>
        <v>26.519337016574585</v>
      </c>
      <c r="L77" s="156">
        <f t="shared" si="21"/>
        <v>-2.6731831704207387</v>
      </c>
      <c r="M77">
        <v>174</v>
      </c>
      <c r="N77" s="135">
        <v>75</v>
      </c>
      <c r="O77" s="156">
        <f t="shared" si="22"/>
        <v>66.92307692307692</v>
      </c>
      <c r="P77">
        <v>86</v>
      </c>
      <c r="Q77" s="135">
        <v>75</v>
      </c>
      <c r="R77" s="156">
        <f t="shared" si="23"/>
        <v>47.513812154696133</v>
      </c>
      <c r="S77" s="156">
        <f t="shared" si="24"/>
        <v>19.409264768380787</v>
      </c>
      <c r="T77" s="135">
        <v>75</v>
      </c>
      <c r="U77">
        <v>170</v>
      </c>
      <c r="V77">
        <v>237</v>
      </c>
      <c r="W77">
        <v>151</v>
      </c>
      <c r="X77" s="135">
        <v>75</v>
      </c>
      <c r="Y77" s="156">
        <f t="shared" si="25"/>
        <v>63.713080168776372</v>
      </c>
      <c r="Z77">
        <v>75</v>
      </c>
      <c r="AA77" s="135">
        <v>75</v>
      </c>
      <c r="AB77" s="156">
        <f t="shared" si="26"/>
        <v>44.117647058823529</v>
      </c>
      <c r="AC77" s="156">
        <f t="shared" si="27"/>
        <v>19.595433109952843</v>
      </c>
      <c r="AD77">
        <v>40</v>
      </c>
      <c r="AE77" s="135">
        <v>75</v>
      </c>
      <c r="AF77" s="156">
        <f t="shared" si="28"/>
        <v>15.384615384615385</v>
      </c>
      <c r="AG77">
        <v>22</v>
      </c>
      <c r="AH77" s="135">
        <v>75</v>
      </c>
      <c r="AI77" s="156">
        <f t="shared" si="29"/>
        <v>12.154696132596685</v>
      </c>
      <c r="AJ77">
        <v>230</v>
      </c>
      <c r="AK77" s="135">
        <v>75</v>
      </c>
      <c r="AL77" s="157">
        <f t="shared" si="30"/>
        <v>88.461538461538453</v>
      </c>
      <c r="AM77">
        <v>152</v>
      </c>
      <c r="AN77" s="135">
        <v>75</v>
      </c>
      <c r="AO77" s="157">
        <f t="shared" si="31"/>
        <v>83.97790055248619</v>
      </c>
      <c r="AP77" s="157">
        <f t="shared" si="32"/>
        <v>4.4836379090522627</v>
      </c>
      <c r="AQ77">
        <v>5138630</v>
      </c>
      <c r="AR77" s="135">
        <v>75</v>
      </c>
      <c r="AS77" s="137">
        <f t="shared" si="18"/>
        <v>19763.961538461539</v>
      </c>
      <c r="AT77">
        <v>98094634</v>
      </c>
      <c r="AU77" s="135">
        <v>75</v>
      </c>
      <c r="AV77" s="137">
        <f t="shared" si="33"/>
        <v>541959.3038674033</v>
      </c>
      <c r="AW77" s="137">
        <f t="shared" si="34"/>
        <v>-522195.34232894174</v>
      </c>
    </row>
    <row r="78" spans="1:49" x14ac:dyDescent="0.2">
      <c r="A78" t="s">
        <v>281</v>
      </c>
      <c r="B78" s="135">
        <v>76</v>
      </c>
      <c r="C78">
        <v>6185</v>
      </c>
      <c r="D78" s="135">
        <v>76</v>
      </c>
      <c r="E78">
        <v>5654</v>
      </c>
      <c r="F78">
        <v>1305</v>
      </c>
      <c r="G78" s="135">
        <v>76</v>
      </c>
      <c r="H78" s="156">
        <f t="shared" si="19"/>
        <v>23.081004598514326</v>
      </c>
      <c r="I78">
        <v>1457</v>
      </c>
      <c r="J78" s="135">
        <v>76</v>
      </c>
      <c r="K78" s="156">
        <f t="shared" si="20"/>
        <v>23.556992724333064</v>
      </c>
      <c r="L78" s="156">
        <f t="shared" si="21"/>
        <v>-0.47598812581873773</v>
      </c>
      <c r="M78">
        <v>3696</v>
      </c>
      <c r="N78" s="135">
        <v>76</v>
      </c>
      <c r="O78" s="156">
        <f t="shared" si="22"/>
        <v>65.369649805447466</v>
      </c>
      <c r="P78">
        <v>3451</v>
      </c>
      <c r="Q78" s="135">
        <v>76</v>
      </c>
      <c r="R78" s="156">
        <f t="shared" si="23"/>
        <v>55.7962813257882</v>
      </c>
      <c r="S78" s="156">
        <f t="shared" si="24"/>
        <v>9.5733684796592655</v>
      </c>
      <c r="T78" s="135">
        <v>76</v>
      </c>
      <c r="U78">
        <v>4782</v>
      </c>
      <c r="V78">
        <v>4270</v>
      </c>
      <c r="W78">
        <v>2312</v>
      </c>
      <c r="X78" s="135">
        <v>76</v>
      </c>
      <c r="Y78" s="156">
        <f t="shared" si="25"/>
        <v>54.14519906323185</v>
      </c>
      <c r="Z78">
        <v>2048</v>
      </c>
      <c r="AA78" s="135">
        <v>76</v>
      </c>
      <c r="AB78" s="156">
        <f t="shared" si="26"/>
        <v>42.827268925135925</v>
      </c>
      <c r="AC78" s="156">
        <f t="shared" si="27"/>
        <v>11.317930138095925</v>
      </c>
      <c r="AD78">
        <v>707</v>
      </c>
      <c r="AE78" s="135">
        <v>76</v>
      </c>
      <c r="AF78" s="156">
        <f t="shared" si="28"/>
        <v>12.504421648390521</v>
      </c>
      <c r="AG78">
        <v>775</v>
      </c>
      <c r="AH78" s="135">
        <v>76</v>
      </c>
      <c r="AI78" s="156">
        <f t="shared" si="29"/>
        <v>12.530315278900567</v>
      </c>
      <c r="AJ78">
        <v>5176</v>
      </c>
      <c r="AK78" s="135">
        <v>76</v>
      </c>
      <c r="AL78" s="157">
        <f t="shared" si="30"/>
        <v>91.54580827732579</v>
      </c>
      <c r="AM78">
        <v>5375</v>
      </c>
      <c r="AN78" s="135">
        <v>76</v>
      </c>
      <c r="AO78" s="157">
        <f t="shared" si="31"/>
        <v>86.903799514955537</v>
      </c>
      <c r="AP78" s="157">
        <f t="shared" si="32"/>
        <v>4.6420087623702528</v>
      </c>
      <c r="AQ78">
        <v>102330965</v>
      </c>
      <c r="AR78" s="135">
        <v>76</v>
      </c>
      <c r="AS78" s="137">
        <f t="shared" si="18"/>
        <v>18098.86186770428</v>
      </c>
      <c r="AT78">
        <v>78317894</v>
      </c>
      <c r="AU78" s="135">
        <v>76</v>
      </c>
      <c r="AV78" s="137">
        <f t="shared" si="33"/>
        <v>12662.553597413096</v>
      </c>
      <c r="AW78" s="137">
        <f t="shared" si="34"/>
        <v>5436.3082702911834</v>
      </c>
    </row>
    <row r="79" spans="1:49" x14ac:dyDescent="0.2">
      <c r="A79" t="s">
        <v>282</v>
      </c>
      <c r="B79" s="135">
        <v>77</v>
      </c>
      <c r="C79">
        <v>3423</v>
      </c>
      <c r="D79" s="135">
        <v>77</v>
      </c>
      <c r="E79">
        <v>3253</v>
      </c>
      <c r="F79">
        <v>805</v>
      </c>
      <c r="G79" s="135">
        <v>77</v>
      </c>
      <c r="H79" s="156">
        <f t="shared" si="19"/>
        <v>24.746387949584999</v>
      </c>
      <c r="I79">
        <v>757</v>
      </c>
      <c r="J79" s="135">
        <v>77</v>
      </c>
      <c r="K79" s="156">
        <f t="shared" si="20"/>
        <v>22.115103710195736</v>
      </c>
      <c r="L79" s="156">
        <f t="shared" si="21"/>
        <v>2.631284239389263</v>
      </c>
      <c r="M79">
        <v>2160</v>
      </c>
      <c r="N79" s="135">
        <v>77</v>
      </c>
      <c r="O79" s="156">
        <f t="shared" si="22"/>
        <v>66.40024592683676</v>
      </c>
      <c r="P79">
        <v>1908</v>
      </c>
      <c r="Q79" s="135">
        <v>77</v>
      </c>
      <c r="R79" s="156">
        <f t="shared" si="23"/>
        <v>55.740578439964935</v>
      </c>
      <c r="S79" s="156">
        <f t="shared" si="24"/>
        <v>10.659667486871825</v>
      </c>
      <c r="T79" s="135">
        <v>77</v>
      </c>
      <c r="U79">
        <v>2899</v>
      </c>
      <c r="V79">
        <v>2694</v>
      </c>
      <c r="W79">
        <v>1601</v>
      </c>
      <c r="X79" s="135">
        <v>77</v>
      </c>
      <c r="Y79" s="156">
        <f t="shared" si="25"/>
        <v>59.428359317000748</v>
      </c>
      <c r="Z79">
        <v>1384</v>
      </c>
      <c r="AA79" s="135">
        <v>77</v>
      </c>
      <c r="AB79" s="156">
        <f t="shared" si="26"/>
        <v>47.740600206967919</v>
      </c>
      <c r="AC79" s="156">
        <f t="shared" si="27"/>
        <v>11.687759110032829</v>
      </c>
      <c r="AD79">
        <v>392</v>
      </c>
      <c r="AE79" s="135">
        <v>77</v>
      </c>
      <c r="AF79" s="156">
        <f t="shared" si="28"/>
        <v>12.050415001537043</v>
      </c>
      <c r="AG79">
        <v>381</v>
      </c>
      <c r="AH79" s="135">
        <v>77</v>
      </c>
      <c r="AI79" s="156">
        <f t="shared" si="29"/>
        <v>11.130587204206837</v>
      </c>
      <c r="AJ79">
        <v>3092</v>
      </c>
      <c r="AK79" s="135">
        <v>77</v>
      </c>
      <c r="AL79" s="157">
        <f t="shared" si="30"/>
        <v>95.050722410082997</v>
      </c>
      <c r="AM79">
        <v>3251</v>
      </c>
      <c r="AN79" s="135">
        <v>77</v>
      </c>
      <c r="AO79" s="157">
        <f t="shared" si="31"/>
        <v>94.97516798130296</v>
      </c>
      <c r="AP79" s="157">
        <f t="shared" si="32"/>
        <v>7.5554428780037597E-2</v>
      </c>
      <c r="AQ79">
        <v>63017327</v>
      </c>
      <c r="AR79" s="135">
        <v>77</v>
      </c>
      <c r="AS79" s="137">
        <f t="shared" si="18"/>
        <v>19372.064863203195</v>
      </c>
      <c r="AT79">
        <v>25657931</v>
      </c>
      <c r="AU79" s="135">
        <v>77</v>
      </c>
      <c r="AV79" s="137">
        <f t="shared" si="33"/>
        <v>7495.7437919953254</v>
      </c>
      <c r="AW79" s="137">
        <f t="shared" si="34"/>
        <v>11876.321071207869</v>
      </c>
    </row>
    <row r="80" spans="1:49" x14ac:dyDescent="0.2">
      <c r="A80" t="s">
        <v>283</v>
      </c>
      <c r="B80" s="135">
        <v>78</v>
      </c>
      <c r="C80">
        <v>1583</v>
      </c>
      <c r="D80" s="135">
        <v>78</v>
      </c>
      <c r="E80">
        <v>1578</v>
      </c>
      <c r="F80">
        <v>366</v>
      </c>
      <c r="G80" s="135">
        <v>78</v>
      </c>
      <c r="H80" s="156">
        <f t="shared" si="19"/>
        <v>23.193916349809886</v>
      </c>
      <c r="I80">
        <v>322</v>
      </c>
      <c r="J80" s="135">
        <v>78</v>
      </c>
      <c r="K80" s="156">
        <f t="shared" si="20"/>
        <v>20.341124447252053</v>
      </c>
      <c r="L80" s="156">
        <f t="shared" si="21"/>
        <v>2.8527919025578328</v>
      </c>
      <c r="M80">
        <v>976</v>
      </c>
      <c r="N80" s="135">
        <v>78</v>
      </c>
      <c r="O80" s="156">
        <f t="shared" si="22"/>
        <v>61.850443599493033</v>
      </c>
      <c r="P80">
        <v>725</v>
      </c>
      <c r="Q80" s="135">
        <v>78</v>
      </c>
      <c r="R80" s="156">
        <f t="shared" si="23"/>
        <v>45.799115603284903</v>
      </c>
      <c r="S80" s="156">
        <f t="shared" si="24"/>
        <v>16.05132799620813</v>
      </c>
      <c r="T80" s="135">
        <v>78</v>
      </c>
      <c r="U80">
        <v>1403</v>
      </c>
      <c r="V80">
        <v>1383</v>
      </c>
      <c r="W80">
        <v>781</v>
      </c>
      <c r="X80" s="135">
        <v>78</v>
      </c>
      <c r="Y80" s="156">
        <f t="shared" si="25"/>
        <v>56.471438900939987</v>
      </c>
      <c r="Z80">
        <v>545</v>
      </c>
      <c r="AA80" s="135">
        <v>78</v>
      </c>
      <c r="AB80" s="156">
        <f t="shared" si="26"/>
        <v>38.845331432644329</v>
      </c>
      <c r="AC80" s="156">
        <f t="shared" si="27"/>
        <v>17.626107468295658</v>
      </c>
      <c r="AD80">
        <v>215</v>
      </c>
      <c r="AE80" s="135">
        <v>78</v>
      </c>
      <c r="AF80" s="156">
        <f t="shared" si="28"/>
        <v>13.624841571609632</v>
      </c>
      <c r="AG80">
        <v>239</v>
      </c>
      <c r="AH80" s="135">
        <v>78</v>
      </c>
      <c r="AI80" s="156">
        <f t="shared" si="29"/>
        <v>15.097915350600127</v>
      </c>
      <c r="AJ80">
        <v>1476</v>
      </c>
      <c r="AK80" s="135">
        <v>78</v>
      </c>
      <c r="AL80" s="157">
        <f t="shared" si="30"/>
        <v>93.536121673003805</v>
      </c>
      <c r="AM80">
        <v>1460</v>
      </c>
      <c r="AN80" s="135">
        <v>78</v>
      </c>
      <c r="AO80" s="157">
        <f t="shared" si="31"/>
        <v>92.229943145925446</v>
      </c>
      <c r="AP80" s="157">
        <f t="shared" si="32"/>
        <v>1.3061785270783588</v>
      </c>
      <c r="AQ80">
        <v>31386578</v>
      </c>
      <c r="AR80" s="135">
        <v>78</v>
      </c>
      <c r="AS80" s="137">
        <f t="shared" si="18"/>
        <v>19890.100126742713</v>
      </c>
      <c r="AT80">
        <v>94030604</v>
      </c>
      <c r="AU80" s="135">
        <v>78</v>
      </c>
      <c r="AV80" s="137">
        <f t="shared" si="33"/>
        <v>59400.255211623502</v>
      </c>
      <c r="AW80" s="137">
        <f t="shared" si="34"/>
        <v>-39510.155084880789</v>
      </c>
    </row>
    <row r="81" spans="1:49" x14ac:dyDescent="0.2">
      <c r="A81" t="s">
        <v>284</v>
      </c>
      <c r="B81" s="135">
        <v>79</v>
      </c>
      <c r="C81">
        <v>7308</v>
      </c>
      <c r="D81" s="135">
        <v>79</v>
      </c>
      <c r="E81">
        <v>6201</v>
      </c>
      <c r="F81">
        <v>1208</v>
      </c>
      <c r="G81" s="135">
        <v>79</v>
      </c>
      <c r="H81" s="156">
        <f t="shared" si="19"/>
        <v>19.480728914691177</v>
      </c>
      <c r="I81">
        <v>1514</v>
      </c>
      <c r="J81" s="135">
        <v>79</v>
      </c>
      <c r="K81" s="156">
        <f t="shared" si="20"/>
        <v>20.717022441160371</v>
      </c>
      <c r="L81" s="156">
        <f t="shared" si="21"/>
        <v>-1.2362935264691934</v>
      </c>
      <c r="M81">
        <v>4307</v>
      </c>
      <c r="N81" s="135">
        <v>79</v>
      </c>
      <c r="O81" s="156">
        <f t="shared" si="22"/>
        <v>69.456539267860023</v>
      </c>
      <c r="P81">
        <v>4501</v>
      </c>
      <c r="Q81" s="135">
        <v>79</v>
      </c>
      <c r="R81" s="156">
        <f t="shared" si="23"/>
        <v>61.59003831417624</v>
      </c>
      <c r="S81" s="156">
        <f t="shared" si="24"/>
        <v>7.8665009536837829</v>
      </c>
      <c r="T81" s="135">
        <v>79</v>
      </c>
      <c r="U81">
        <v>5322</v>
      </c>
      <c r="V81">
        <v>4482</v>
      </c>
      <c r="W81">
        <v>2588</v>
      </c>
      <c r="X81" s="135">
        <v>79</v>
      </c>
      <c r="Y81" s="156">
        <f t="shared" si="25"/>
        <v>57.742079428826422</v>
      </c>
      <c r="Z81">
        <v>2515</v>
      </c>
      <c r="AA81" s="135">
        <v>79</v>
      </c>
      <c r="AB81" s="156">
        <f t="shared" si="26"/>
        <v>47.256670424652384</v>
      </c>
      <c r="AC81" s="156">
        <f t="shared" si="27"/>
        <v>10.485409004174038</v>
      </c>
      <c r="AD81">
        <v>698</v>
      </c>
      <c r="AE81" s="135">
        <v>79</v>
      </c>
      <c r="AF81" s="156">
        <f t="shared" si="28"/>
        <v>11.256248992098049</v>
      </c>
      <c r="AG81">
        <v>958</v>
      </c>
      <c r="AH81" s="135">
        <v>79</v>
      </c>
      <c r="AI81" s="156">
        <f t="shared" si="29"/>
        <v>13.108921729611383</v>
      </c>
      <c r="AJ81">
        <v>5610</v>
      </c>
      <c r="AK81" s="135">
        <v>79</v>
      </c>
      <c r="AL81" s="157">
        <f t="shared" si="30"/>
        <v>90.469279148524436</v>
      </c>
      <c r="AM81">
        <v>6081</v>
      </c>
      <c r="AN81" s="135">
        <v>79</v>
      </c>
      <c r="AO81" s="157">
        <f t="shared" si="31"/>
        <v>83.210180623973727</v>
      </c>
      <c r="AP81" s="157">
        <f t="shared" si="32"/>
        <v>7.2590985245507085</v>
      </c>
      <c r="AQ81">
        <v>98275376</v>
      </c>
      <c r="AR81" s="135">
        <v>79</v>
      </c>
      <c r="AS81" s="137">
        <f t="shared" si="18"/>
        <v>15848.310917593937</v>
      </c>
      <c r="AT81">
        <v>119286241</v>
      </c>
      <c r="AU81" s="135">
        <v>79</v>
      </c>
      <c r="AV81" s="137">
        <f t="shared" si="33"/>
        <v>16322.693076081006</v>
      </c>
      <c r="AW81" s="137">
        <f t="shared" si="34"/>
        <v>-474.38215848706932</v>
      </c>
    </row>
    <row r="82" spans="1:49" x14ac:dyDescent="0.2">
      <c r="A82" t="s">
        <v>285</v>
      </c>
      <c r="B82" s="135">
        <v>80</v>
      </c>
      <c r="C82">
        <v>5800</v>
      </c>
      <c r="D82" s="135">
        <v>80</v>
      </c>
      <c r="E82">
        <v>5387</v>
      </c>
      <c r="F82">
        <v>1189</v>
      </c>
      <c r="G82" s="135">
        <v>80</v>
      </c>
      <c r="H82" s="156">
        <f t="shared" si="19"/>
        <v>22.071653981808055</v>
      </c>
      <c r="I82">
        <v>1280</v>
      </c>
      <c r="J82" s="135">
        <v>80</v>
      </c>
      <c r="K82" s="156">
        <f t="shared" si="20"/>
        <v>22.068965517241381</v>
      </c>
      <c r="L82" s="156">
        <f t="shared" si="21"/>
        <v>2.6884645666740425E-3</v>
      </c>
      <c r="M82">
        <v>3463</v>
      </c>
      <c r="N82" s="135">
        <v>80</v>
      </c>
      <c r="O82" s="156">
        <f t="shared" si="22"/>
        <v>64.284388342305547</v>
      </c>
      <c r="P82">
        <v>3092</v>
      </c>
      <c r="Q82" s="135">
        <v>80</v>
      </c>
      <c r="R82" s="156">
        <f t="shared" si="23"/>
        <v>53.310344827586206</v>
      </c>
      <c r="S82" s="156">
        <f t="shared" si="24"/>
        <v>10.974043514719341</v>
      </c>
      <c r="T82" s="135">
        <v>80</v>
      </c>
      <c r="U82">
        <v>4656</v>
      </c>
      <c r="V82">
        <v>4206</v>
      </c>
      <c r="W82">
        <v>2282</v>
      </c>
      <c r="X82" s="135">
        <v>80</v>
      </c>
      <c r="Y82" s="156">
        <f t="shared" si="25"/>
        <v>54.255825011887779</v>
      </c>
      <c r="Z82">
        <v>1948</v>
      </c>
      <c r="AA82" s="135">
        <v>80</v>
      </c>
      <c r="AB82" s="156">
        <f t="shared" si="26"/>
        <v>41.838487972508595</v>
      </c>
      <c r="AC82" s="156">
        <f t="shared" si="27"/>
        <v>12.417337039379184</v>
      </c>
      <c r="AD82">
        <v>614</v>
      </c>
      <c r="AE82" s="135">
        <v>80</v>
      </c>
      <c r="AF82" s="156">
        <f t="shared" si="28"/>
        <v>11.397809541488769</v>
      </c>
      <c r="AG82">
        <v>677</v>
      </c>
      <c r="AH82" s="135">
        <v>80</v>
      </c>
      <c r="AI82" s="156">
        <f t="shared" si="29"/>
        <v>11.672413793103448</v>
      </c>
      <c r="AJ82">
        <v>5052</v>
      </c>
      <c r="AK82" s="135">
        <v>80</v>
      </c>
      <c r="AL82" s="157">
        <f t="shared" si="30"/>
        <v>93.781325413031368</v>
      </c>
      <c r="AM82">
        <v>5380</v>
      </c>
      <c r="AN82" s="135">
        <v>80</v>
      </c>
      <c r="AO82" s="157">
        <f t="shared" si="31"/>
        <v>92.758620689655174</v>
      </c>
      <c r="AP82" s="157">
        <f t="shared" si="32"/>
        <v>1.0227047233761937</v>
      </c>
      <c r="AQ82">
        <v>101846143</v>
      </c>
      <c r="AR82" s="135">
        <v>80</v>
      </c>
      <c r="AS82" s="137">
        <f t="shared" si="18"/>
        <v>18905.911082235009</v>
      </c>
      <c r="AT82">
        <v>43445630</v>
      </c>
      <c r="AU82" s="135">
        <v>80</v>
      </c>
      <c r="AV82" s="137">
        <f t="shared" si="33"/>
        <v>7490.6258620689659</v>
      </c>
      <c r="AW82" s="137">
        <f t="shared" si="34"/>
        <v>11415.285220166043</v>
      </c>
    </row>
    <row r="83" spans="1:49" x14ac:dyDescent="0.2">
      <c r="A83" t="s">
        <v>286</v>
      </c>
      <c r="B83" s="135">
        <v>81</v>
      </c>
      <c r="C83">
        <v>6349</v>
      </c>
      <c r="D83" s="135">
        <v>81</v>
      </c>
      <c r="E83">
        <v>5353</v>
      </c>
      <c r="F83">
        <v>1404</v>
      </c>
      <c r="G83" s="135">
        <v>81</v>
      </c>
      <c r="H83" s="156">
        <f t="shared" si="19"/>
        <v>26.228283205679059</v>
      </c>
      <c r="I83">
        <v>1749</v>
      </c>
      <c r="J83" s="135">
        <v>81</v>
      </c>
      <c r="K83" s="156">
        <f t="shared" si="20"/>
        <v>27.547645298472201</v>
      </c>
      <c r="L83" s="156">
        <f t="shared" si="21"/>
        <v>-1.319362092793142</v>
      </c>
      <c r="M83">
        <v>2827</v>
      </c>
      <c r="N83" s="135">
        <v>81</v>
      </c>
      <c r="O83" s="156">
        <f t="shared" si="22"/>
        <v>52.811507565850924</v>
      </c>
      <c r="P83">
        <v>2764</v>
      </c>
      <c r="Q83" s="135">
        <v>81</v>
      </c>
      <c r="R83" s="156">
        <f t="shared" si="23"/>
        <v>43.534414868483225</v>
      </c>
      <c r="S83" s="156">
        <f t="shared" si="24"/>
        <v>9.2770926973676993</v>
      </c>
      <c r="T83" s="135">
        <v>81</v>
      </c>
      <c r="U83">
        <v>5162</v>
      </c>
      <c r="V83">
        <v>4267</v>
      </c>
      <c r="W83">
        <v>1741</v>
      </c>
      <c r="X83" s="135">
        <v>81</v>
      </c>
      <c r="Y83" s="156">
        <f t="shared" si="25"/>
        <v>40.801499882821659</v>
      </c>
      <c r="Z83">
        <v>1577</v>
      </c>
      <c r="AA83" s="135">
        <v>81</v>
      </c>
      <c r="AB83" s="156">
        <f t="shared" si="26"/>
        <v>30.550174351026733</v>
      </c>
      <c r="AC83" s="156">
        <f t="shared" si="27"/>
        <v>10.251325531794926</v>
      </c>
      <c r="AD83">
        <v>675</v>
      </c>
      <c r="AE83" s="135">
        <v>81</v>
      </c>
      <c r="AF83" s="156">
        <f t="shared" si="28"/>
        <v>12.609751541191855</v>
      </c>
      <c r="AG83">
        <v>834</v>
      </c>
      <c r="AH83" s="135">
        <v>81</v>
      </c>
      <c r="AI83" s="156">
        <f t="shared" si="29"/>
        <v>13.135926917624824</v>
      </c>
      <c r="AJ83">
        <v>3644</v>
      </c>
      <c r="AK83" s="135">
        <v>81</v>
      </c>
      <c r="AL83" s="157">
        <f t="shared" si="30"/>
        <v>68.073977209041658</v>
      </c>
      <c r="AM83">
        <v>3349</v>
      </c>
      <c r="AN83" s="135">
        <v>81</v>
      </c>
      <c r="AO83" s="157">
        <f t="shared" si="31"/>
        <v>52.748464325090559</v>
      </c>
      <c r="AP83" s="157">
        <f t="shared" si="32"/>
        <v>15.325512883951099</v>
      </c>
      <c r="AQ83">
        <v>53465021</v>
      </c>
      <c r="AR83" s="135">
        <v>81</v>
      </c>
      <c r="AS83" s="137">
        <f t="shared" si="18"/>
        <v>9987.8611993274808</v>
      </c>
      <c r="AT83">
        <v>34249433</v>
      </c>
      <c r="AU83" s="135">
        <v>81</v>
      </c>
      <c r="AV83" s="137">
        <f t="shared" si="33"/>
        <v>5394.4610174830686</v>
      </c>
      <c r="AW83" s="137">
        <f t="shared" si="34"/>
        <v>4593.4001818444121</v>
      </c>
    </row>
    <row r="84" spans="1:49" x14ac:dyDescent="0.2">
      <c r="A84" t="s">
        <v>287</v>
      </c>
      <c r="B84" s="135">
        <v>82</v>
      </c>
      <c r="C84">
        <v>5279</v>
      </c>
      <c r="D84" s="135">
        <v>82</v>
      </c>
      <c r="E84">
        <v>4139</v>
      </c>
      <c r="F84">
        <v>1111</v>
      </c>
      <c r="G84" s="135">
        <v>82</v>
      </c>
      <c r="H84" s="156">
        <f t="shared" si="19"/>
        <v>26.842232423290653</v>
      </c>
      <c r="I84">
        <v>1434</v>
      </c>
      <c r="J84" s="135">
        <v>82</v>
      </c>
      <c r="K84" s="156">
        <f t="shared" si="20"/>
        <v>27.16423565069142</v>
      </c>
      <c r="L84" s="156">
        <f t="shared" si="21"/>
        <v>-0.32200322740076714</v>
      </c>
      <c r="M84">
        <v>2034</v>
      </c>
      <c r="N84" s="135">
        <v>82</v>
      </c>
      <c r="O84" s="156">
        <f t="shared" si="22"/>
        <v>49.142304904566316</v>
      </c>
      <c r="P84">
        <v>2129</v>
      </c>
      <c r="Q84" s="135">
        <v>82</v>
      </c>
      <c r="R84" s="156">
        <f t="shared" si="23"/>
        <v>40.329607880280356</v>
      </c>
      <c r="S84" s="156">
        <f t="shared" si="24"/>
        <v>8.8126970242859599</v>
      </c>
      <c r="T84" s="135">
        <v>82</v>
      </c>
      <c r="U84">
        <v>4514</v>
      </c>
      <c r="V84">
        <v>3498</v>
      </c>
      <c r="W84">
        <v>1393</v>
      </c>
      <c r="X84" s="135">
        <v>82</v>
      </c>
      <c r="Y84" s="156">
        <f t="shared" si="25"/>
        <v>39.822755860491711</v>
      </c>
      <c r="Z84">
        <v>1364</v>
      </c>
      <c r="AA84" s="135">
        <v>82</v>
      </c>
      <c r="AB84" s="156">
        <f t="shared" si="26"/>
        <v>30.217102348249892</v>
      </c>
      <c r="AC84" s="156">
        <f t="shared" si="27"/>
        <v>9.605653512241819</v>
      </c>
      <c r="AD84">
        <v>399</v>
      </c>
      <c r="AE84" s="135">
        <v>82</v>
      </c>
      <c r="AF84" s="156">
        <f t="shared" si="28"/>
        <v>9.6400096641700888</v>
      </c>
      <c r="AG84">
        <v>541</v>
      </c>
      <c r="AH84" s="135">
        <v>82</v>
      </c>
      <c r="AI84" s="156">
        <f t="shared" si="29"/>
        <v>10.248153059291534</v>
      </c>
      <c r="AJ84">
        <v>2713</v>
      </c>
      <c r="AK84" s="135">
        <v>82</v>
      </c>
      <c r="AL84" s="157">
        <f t="shared" si="30"/>
        <v>65.547233631311911</v>
      </c>
      <c r="AM84">
        <v>2744</v>
      </c>
      <c r="AN84" s="135">
        <v>82</v>
      </c>
      <c r="AO84" s="157">
        <f t="shared" si="31"/>
        <v>51.979541579844671</v>
      </c>
      <c r="AP84" s="157">
        <f t="shared" si="32"/>
        <v>13.56769205146724</v>
      </c>
      <c r="AQ84">
        <v>47300313</v>
      </c>
      <c r="AR84" s="135">
        <v>82</v>
      </c>
      <c r="AS84" s="137">
        <f t="shared" si="18"/>
        <v>11427.956752838851</v>
      </c>
      <c r="AT84">
        <v>37442639</v>
      </c>
      <c r="AU84" s="135">
        <v>82</v>
      </c>
      <c r="AV84" s="137">
        <f t="shared" si="33"/>
        <v>7092.752225800341</v>
      </c>
      <c r="AW84" s="137">
        <f t="shared" si="34"/>
        <v>4335.2045270385097</v>
      </c>
    </row>
    <row r="85" spans="1:49" x14ac:dyDescent="0.2">
      <c r="A85" t="s">
        <v>288</v>
      </c>
      <c r="B85" s="135">
        <v>83</v>
      </c>
      <c r="C85">
        <v>4705</v>
      </c>
      <c r="D85" s="135">
        <v>83</v>
      </c>
      <c r="E85">
        <v>4868</v>
      </c>
      <c r="F85">
        <v>1164</v>
      </c>
      <c r="G85" s="135">
        <v>83</v>
      </c>
      <c r="H85" s="156">
        <f t="shared" si="19"/>
        <v>23.91125718981101</v>
      </c>
      <c r="I85">
        <v>1143</v>
      </c>
      <c r="J85" s="135">
        <v>83</v>
      </c>
      <c r="K85" s="156">
        <f t="shared" si="20"/>
        <v>24.293304994686505</v>
      </c>
      <c r="L85" s="156">
        <f t="shared" si="21"/>
        <v>-0.38204780487549428</v>
      </c>
      <c r="M85">
        <v>1376</v>
      </c>
      <c r="N85" s="135">
        <v>83</v>
      </c>
      <c r="O85" s="156">
        <f t="shared" si="22"/>
        <v>28.266228430566969</v>
      </c>
      <c r="P85">
        <v>970</v>
      </c>
      <c r="Q85" s="135">
        <v>83</v>
      </c>
      <c r="R85" s="156">
        <f t="shared" si="23"/>
        <v>20.616365568544101</v>
      </c>
      <c r="S85" s="156">
        <f t="shared" si="24"/>
        <v>7.6498628620228679</v>
      </c>
      <c r="T85" s="135">
        <v>83</v>
      </c>
      <c r="U85">
        <v>4487</v>
      </c>
      <c r="V85">
        <v>4582</v>
      </c>
      <c r="W85">
        <v>1090</v>
      </c>
      <c r="X85" s="135">
        <v>83</v>
      </c>
      <c r="Y85" s="156">
        <f t="shared" si="25"/>
        <v>23.788738542121344</v>
      </c>
      <c r="Z85">
        <v>752</v>
      </c>
      <c r="AA85" s="135">
        <v>83</v>
      </c>
      <c r="AB85" s="156">
        <f t="shared" si="26"/>
        <v>16.759527523958102</v>
      </c>
      <c r="AC85" s="156">
        <f t="shared" si="27"/>
        <v>7.0292110181632417</v>
      </c>
      <c r="AD85">
        <v>759</v>
      </c>
      <c r="AE85" s="135">
        <v>83</v>
      </c>
      <c r="AF85" s="156">
        <f t="shared" si="28"/>
        <v>15.591618734593263</v>
      </c>
      <c r="AG85">
        <v>679</v>
      </c>
      <c r="AH85" s="135">
        <v>83</v>
      </c>
      <c r="AI85" s="156">
        <f t="shared" si="29"/>
        <v>14.431455897980872</v>
      </c>
      <c r="AJ85">
        <v>2755</v>
      </c>
      <c r="AK85" s="135">
        <v>83</v>
      </c>
      <c r="AL85" s="157">
        <f t="shared" si="30"/>
        <v>56.59408381265407</v>
      </c>
      <c r="AM85">
        <v>2622</v>
      </c>
      <c r="AN85" s="135">
        <v>83</v>
      </c>
      <c r="AO85" s="157">
        <f t="shared" si="31"/>
        <v>55.727948990435706</v>
      </c>
      <c r="AP85" s="157">
        <f t="shared" si="32"/>
        <v>0.86613482221836335</v>
      </c>
      <c r="AQ85">
        <v>71447404</v>
      </c>
      <c r="AR85" s="135">
        <v>83</v>
      </c>
      <c r="AS85" s="137">
        <f t="shared" si="18"/>
        <v>14676.952341824157</v>
      </c>
      <c r="AT85">
        <v>52480768</v>
      </c>
      <c r="AU85" s="135">
        <v>83</v>
      </c>
      <c r="AV85" s="137">
        <f t="shared" si="33"/>
        <v>11154.254622741764</v>
      </c>
      <c r="AW85" s="137">
        <f t="shared" si="34"/>
        <v>3522.6977190823927</v>
      </c>
    </row>
    <row r="86" spans="1:49" x14ac:dyDescent="0.2">
      <c r="A86" t="s">
        <v>289</v>
      </c>
      <c r="B86" s="135">
        <v>84</v>
      </c>
      <c r="C86">
        <v>5673</v>
      </c>
      <c r="D86" s="135">
        <v>84</v>
      </c>
      <c r="E86">
        <v>4845</v>
      </c>
      <c r="F86">
        <v>1210</v>
      </c>
      <c r="G86" s="135">
        <v>84</v>
      </c>
      <c r="H86" s="156">
        <f t="shared" si="19"/>
        <v>24.974200206398347</v>
      </c>
      <c r="I86">
        <v>1390</v>
      </c>
      <c r="J86" s="135">
        <v>84</v>
      </c>
      <c r="K86" s="156">
        <f t="shared" si="20"/>
        <v>24.502027146130796</v>
      </c>
      <c r="L86" s="156">
        <f t="shared" si="21"/>
        <v>0.47217306026755068</v>
      </c>
      <c r="M86">
        <v>2583</v>
      </c>
      <c r="N86" s="135">
        <v>84</v>
      </c>
      <c r="O86" s="156">
        <f t="shared" si="22"/>
        <v>53.312693498452013</v>
      </c>
      <c r="P86">
        <v>2573</v>
      </c>
      <c r="Q86" s="135">
        <v>84</v>
      </c>
      <c r="R86" s="156">
        <f t="shared" si="23"/>
        <v>45.355191256830601</v>
      </c>
      <c r="S86" s="156">
        <f t="shared" si="24"/>
        <v>7.9575022416214125</v>
      </c>
      <c r="T86" s="135">
        <v>84</v>
      </c>
      <c r="U86">
        <v>5029</v>
      </c>
      <c r="V86">
        <v>4211</v>
      </c>
      <c r="W86">
        <v>1949</v>
      </c>
      <c r="X86" s="135">
        <v>84</v>
      </c>
      <c r="Y86" s="156">
        <f t="shared" si="25"/>
        <v>46.283543101401094</v>
      </c>
      <c r="Z86">
        <v>1929</v>
      </c>
      <c r="AA86" s="135">
        <v>84</v>
      </c>
      <c r="AB86" s="156">
        <f t="shared" si="26"/>
        <v>38.357526347186322</v>
      </c>
      <c r="AC86" s="156">
        <f t="shared" si="27"/>
        <v>7.9260167542147713</v>
      </c>
      <c r="AD86">
        <v>601</v>
      </c>
      <c r="AE86" s="135">
        <v>84</v>
      </c>
      <c r="AF86" s="156">
        <f t="shared" si="28"/>
        <v>12.404540763673891</v>
      </c>
      <c r="AG86">
        <v>716</v>
      </c>
      <c r="AH86" s="135">
        <v>84</v>
      </c>
      <c r="AI86" s="156">
        <f t="shared" si="29"/>
        <v>12.621188083906224</v>
      </c>
      <c r="AJ86">
        <v>3107</v>
      </c>
      <c r="AK86" s="135">
        <v>84</v>
      </c>
      <c r="AL86" s="157">
        <f t="shared" si="30"/>
        <v>64.12796697626419</v>
      </c>
      <c r="AM86">
        <v>3375</v>
      </c>
      <c r="AN86" s="135">
        <v>84</v>
      </c>
      <c r="AO86" s="157">
        <f t="shared" si="31"/>
        <v>59.492332099418299</v>
      </c>
      <c r="AP86" s="157">
        <f t="shared" si="32"/>
        <v>4.6356348768458915</v>
      </c>
      <c r="AQ86">
        <v>96949592</v>
      </c>
      <c r="AR86" s="135">
        <v>84</v>
      </c>
      <c r="AS86" s="137">
        <f t="shared" si="18"/>
        <v>20010.235706914344</v>
      </c>
      <c r="AT86">
        <v>131767392</v>
      </c>
      <c r="AU86" s="135">
        <v>84</v>
      </c>
      <c r="AV86" s="137">
        <f t="shared" si="33"/>
        <v>23227.109465891062</v>
      </c>
      <c r="AW86" s="137">
        <f t="shared" si="34"/>
        <v>-3216.8737589767188</v>
      </c>
    </row>
    <row r="87" spans="1:49" x14ac:dyDescent="0.2">
      <c r="A87" t="s">
        <v>290</v>
      </c>
      <c r="B87" s="135">
        <v>85</v>
      </c>
      <c r="C87">
        <v>9690</v>
      </c>
      <c r="D87" s="135">
        <v>85</v>
      </c>
      <c r="E87">
        <v>8116</v>
      </c>
      <c r="F87">
        <v>1715</v>
      </c>
      <c r="G87" s="135">
        <v>85</v>
      </c>
      <c r="H87" s="156">
        <f t="shared" si="19"/>
        <v>21.13109906357812</v>
      </c>
      <c r="I87">
        <v>2177</v>
      </c>
      <c r="J87" s="135">
        <v>85</v>
      </c>
      <c r="K87" s="156">
        <f t="shared" si="20"/>
        <v>22.466460268317853</v>
      </c>
      <c r="L87" s="156">
        <f t="shared" si="21"/>
        <v>-1.3353612047397334</v>
      </c>
      <c r="M87">
        <v>6201</v>
      </c>
      <c r="N87" s="135">
        <v>85</v>
      </c>
      <c r="O87" s="156">
        <f t="shared" si="22"/>
        <v>76.404632824051248</v>
      </c>
      <c r="P87">
        <v>6686</v>
      </c>
      <c r="Q87" s="135">
        <v>85</v>
      </c>
      <c r="R87" s="156">
        <f t="shared" si="23"/>
        <v>68.998968008255929</v>
      </c>
      <c r="S87" s="156">
        <f t="shared" si="24"/>
        <v>7.4056648157953191</v>
      </c>
      <c r="T87" s="135">
        <v>85</v>
      </c>
      <c r="U87">
        <v>6475</v>
      </c>
      <c r="V87">
        <v>5464</v>
      </c>
      <c r="W87">
        <v>3549</v>
      </c>
      <c r="X87" s="135">
        <v>85</v>
      </c>
      <c r="Y87" s="156">
        <f t="shared" si="25"/>
        <v>64.952415812591511</v>
      </c>
      <c r="Z87">
        <v>3471</v>
      </c>
      <c r="AA87" s="135">
        <v>85</v>
      </c>
      <c r="AB87" s="156">
        <f t="shared" si="26"/>
        <v>53.60617760617761</v>
      </c>
      <c r="AC87" s="156">
        <f t="shared" si="27"/>
        <v>11.346238206413901</v>
      </c>
      <c r="AD87">
        <v>1121</v>
      </c>
      <c r="AE87" s="135">
        <v>85</v>
      </c>
      <c r="AF87" s="156">
        <f t="shared" si="28"/>
        <v>13.81222276983736</v>
      </c>
      <c r="AG87">
        <v>1264</v>
      </c>
      <c r="AH87" s="135">
        <v>85</v>
      </c>
      <c r="AI87" s="156">
        <f t="shared" si="29"/>
        <v>13.04437564499484</v>
      </c>
      <c r="AJ87">
        <v>7602</v>
      </c>
      <c r="AK87" s="135">
        <v>85</v>
      </c>
      <c r="AL87" s="157">
        <f t="shared" si="30"/>
        <v>93.666830951207487</v>
      </c>
      <c r="AM87">
        <v>8885</v>
      </c>
      <c r="AN87" s="135">
        <v>85</v>
      </c>
      <c r="AO87" s="157">
        <f t="shared" si="31"/>
        <v>91.692466460268321</v>
      </c>
      <c r="AP87" s="157">
        <f t="shared" si="32"/>
        <v>1.9743644909391662</v>
      </c>
      <c r="AQ87">
        <v>139874962</v>
      </c>
      <c r="AR87" s="135">
        <v>85</v>
      </c>
      <c r="AS87" s="137">
        <f t="shared" si="18"/>
        <v>17234.47042878265</v>
      </c>
      <c r="AT87">
        <v>77757300</v>
      </c>
      <c r="AU87" s="135">
        <v>85</v>
      </c>
      <c r="AV87" s="137">
        <f t="shared" si="33"/>
        <v>8024.4891640866872</v>
      </c>
      <c r="AW87" s="137">
        <f t="shared" si="34"/>
        <v>9209.9812646959617</v>
      </c>
    </row>
    <row r="88" spans="1:49" x14ac:dyDescent="0.2">
      <c r="A88" t="s">
        <v>291</v>
      </c>
      <c r="B88" s="135">
        <v>86</v>
      </c>
      <c r="C88">
        <v>5546</v>
      </c>
      <c r="D88" s="135">
        <v>86</v>
      </c>
      <c r="E88">
        <v>4612</v>
      </c>
      <c r="F88">
        <v>1050</v>
      </c>
      <c r="G88" s="135">
        <v>86</v>
      </c>
      <c r="H88" s="156">
        <f t="shared" si="19"/>
        <v>22.766695576756288</v>
      </c>
      <c r="I88">
        <v>1251</v>
      </c>
      <c r="J88" s="135">
        <v>86</v>
      </c>
      <c r="K88" s="156">
        <f t="shared" si="20"/>
        <v>22.55679769203029</v>
      </c>
      <c r="L88" s="156">
        <f t="shared" si="21"/>
        <v>0.20989788472599713</v>
      </c>
      <c r="M88">
        <v>2842</v>
      </c>
      <c r="N88" s="135">
        <v>86</v>
      </c>
      <c r="O88" s="156">
        <f t="shared" si="22"/>
        <v>61.621856027753687</v>
      </c>
      <c r="P88">
        <v>2847</v>
      </c>
      <c r="Q88" s="135">
        <v>86</v>
      </c>
      <c r="R88" s="156">
        <f t="shared" si="23"/>
        <v>51.334294987378293</v>
      </c>
      <c r="S88" s="156">
        <f t="shared" si="24"/>
        <v>10.287561040375394</v>
      </c>
      <c r="T88" s="135">
        <v>86</v>
      </c>
      <c r="U88">
        <v>4456</v>
      </c>
      <c r="V88">
        <v>3712</v>
      </c>
      <c r="W88">
        <v>1942</v>
      </c>
      <c r="X88" s="135">
        <v>86</v>
      </c>
      <c r="Y88" s="156">
        <f t="shared" si="25"/>
        <v>52.316810344827594</v>
      </c>
      <c r="Z88">
        <v>1757</v>
      </c>
      <c r="AA88" s="135">
        <v>86</v>
      </c>
      <c r="AB88" s="156">
        <f t="shared" si="26"/>
        <v>39.429982046678639</v>
      </c>
      <c r="AC88" s="156">
        <f t="shared" si="27"/>
        <v>12.886828298148956</v>
      </c>
      <c r="AD88">
        <v>521</v>
      </c>
      <c r="AE88" s="135">
        <v>86</v>
      </c>
      <c r="AF88" s="156">
        <f t="shared" si="28"/>
        <v>11.29661751951431</v>
      </c>
      <c r="AG88">
        <v>608</v>
      </c>
      <c r="AH88" s="135">
        <v>86</v>
      </c>
      <c r="AI88" s="156">
        <f t="shared" si="29"/>
        <v>10.962856112513524</v>
      </c>
      <c r="AJ88">
        <v>4205</v>
      </c>
      <c r="AK88" s="135">
        <v>86</v>
      </c>
      <c r="AL88" s="157">
        <f t="shared" si="30"/>
        <v>91.175195143104943</v>
      </c>
      <c r="AM88">
        <v>4611</v>
      </c>
      <c r="AN88" s="135">
        <v>86</v>
      </c>
      <c r="AO88" s="157">
        <f t="shared" si="31"/>
        <v>83.141002524341872</v>
      </c>
      <c r="AP88" s="157">
        <f t="shared" si="32"/>
        <v>8.0341926187630719</v>
      </c>
      <c r="AQ88">
        <v>60122582</v>
      </c>
      <c r="AR88" s="135">
        <v>86</v>
      </c>
      <c r="AS88" s="137">
        <f t="shared" si="18"/>
        <v>13036.119254119687</v>
      </c>
      <c r="AT88">
        <v>40031040</v>
      </c>
      <c r="AU88" s="135">
        <v>86</v>
      </c>
      <c r="AV88" s="137">
        <f t="shared" si="33"/>
        <v>7218.0021637216014</v>
      </c>
      <c r="AW88" s="137">
        <f t="shared" si="34"/>
        <v>5818.1170903980856</v>
      </c>
    </row>
    <row r="89" spans="1:49" x14ac:dyDescent="0.2">
      <c r="A89" t="s">
        <v>292</v>
      </c>
      <c r="B89" s="135">
        <v>87</v>
      </c>
      <c r="C89">
        <v>4860</v>
      </c>
      <c r="D89" s="135">
        <v>87</v>
      </c>
      <c r="E89">
        <v>4050</v>
      </c>
      <c r="F89">
        <v>1046</v>
      </c>
      <c r="G89" s="135">
        <v>87</v>
      </c>
      <c r="H89" s="156">
        <f t="shared" si="19"/>
        <v>25.827160493827162</v>
      </c>
      <c r="I89">
        <v>1303</v>
      </c>
      <c r="J89" s="135">
        <v>87</v>
      </c>
      <c r="K89" s="156">
        <f t="shared" si="20"/>
        <v>26.810699588477366</v>
      </c>
      <c r="L89" s="156">
        <f t="shared" si="21"/>
        <v>-0.9835390946502045</v>
      </c>
      <c r="M89">
        <v>2058</v>
      </c>
      <c r="N89" s="135">
        <v>87</v>
      </c>
      <c r="O89" s="156">
        <f t="shared" si="22"/>
        <v>50.81481481481481</v>
      </c>
      <c r="P89">
        <v>1863</v>
      </c>
      <c r="Q89" s="135">
        <v>87</v>
      </c>
      <c r="R89" s="156">
        <f t="shared" si="23"/>
        <v>38.333333333333336</v>
      </c>
      <c r="S89" s="156">
        <f t="shared" si="24"/>
        <v>12.481481481481474</v>
      </c>
      <c r="T89" s="135">
        <v>87</v>
      </c>
      <c r="U89">
        <v>3998</v>
      </c>
      <c r="V89">
        <v>3196</v>
      </c>
      <c r="W89">
        <v>1204</v>
      </c>
      <c r="X89" s="135">
        <v>87</v>
      </c>
      <c r="Y89" s="156">
        <f t="shared" si="25"/>
        <v>37.672090112640802</v>
      </c>
      <c r="Z89">
        <v>1001</v>
      </c>
      <c r="AA89" s="135">
        <v>87</v>
      </c>
      <c r="AB89" s="156">
        <f t="shared" si="26"/>
        <v>25.03751875937969</v>
      </c>
      <c r="AC89" s="156">
        <f t="shared" si="27"/>
        <v>12.634571353261112</v>
      </c>
      <c r="AD89">
        <v>511</v>
      </c>
      <c r="AE89" s="135">
        <v>87</v>
      </c>
      <c r="AF89" s="156">
        <f t="shared" si="28"/>
        <v>12.617283950617283</v>
      </c>
      <c r="AG89">
        <v>626</v>
      </c>
      <c r="AH89" s="135">
        <v>87</v>
      </c>
      <c r="AI89" s="156">
        <f t="shared" si="29"/>
        <v>12.880658436213993</v>
      </c>
      <c r="AJ89">
        <v>2976</v>
      </c>
      <c r="AK89" s="135">
        <v>87</v>
      </c>
      <c r="AL89" s="157">
        <f t="shared" si="30"/>
        <v>73.481481481481481</v>
      </c>
      <c r="AM89">
        <v>2609</v>
      </c>
      <c r="AN89" s="135">
        <v>87</v>
      </c>
      <c r="AO89" s="157">
        <f t="shared" si="31"/>
        <v>53.683127572016467</v>
      </c>
      <c r="AP89" s="157">
        <f t="shared" si="32"/>
        <v>19.798353909465014</v>
      </c>
      <c r="AQ89">
        <v>46860739</v>
      </c>
      <c r="AR89" s="135">
        <v>87</v>
      </c>
      <c r="AS89" s="137">
        <f t="shared" si="18"/>
        <v>11570.552839506172</v>
      </c>
      <c r="AT89">
        <v>35424812</v>
      </c>
      <c r="AU89" s="135">
        <v>87</v>
      </c>
      <c r="AV89" s="137">
        <f t="shared" si="33"/>
        <v>7289.0559670781895</v>
      </c>
      <c r="AW89" s="137">
        <f t="shared" si="34"/>
        <v>4281.4968724279825</v>
      </c>
    </row>
    <row r="90" spans="1:49" x14ac:dyDescent="0.2">
      <c r="A90" t="s">
        <v>293</v>
      </c>
      <c r="B90" s="135">
        <v>88</v>
      </c>
      <c r="C90">
        <v>3373</v>
      </c>
      <c r="D90" s="135">
        <v>88</v>
      </c>
      <c r="E90">
        <v>3106</v>
      </c>
      <c r="F90">
        <v>647</v>
      </c>
      <c r="G90" s="135">
        <v>88</v>
      </c>
      <c r="H90" s="156">
        <f t="shared" si="19"/>
        <v>20.830650354153253</v>
      </c>
      <c r="I90">
        <v>713</v>
      </c>
      <c r="J90" s="135">
        <v>88</v>
      </c>
      <c r="K90" s="156">
        <f t="shared" si="20"/>
        <v>21.138452416246665</v>
      </c>
      <c r="L90" s="156">
        <f t="shared" si="21"/>
        <v>-0.30780206209341188</v>
      </c>
      <c r="M90">
        <v>2067</v>
      </c>
      <c r="N90" s="135">
        <v>88</v>
      </c>
      <c r="O90" s="156">
        <f t="shared" si="22"/>
        <v>66.548615582743082</v>
      </c>
      <c r="P90">
        <v>1869</v>
      </c>
      <c r="Q90" s="135">
        <v>88</v>
      </c>
      <c r="R90" s="156">
        <f t="shared" si="23"/>
        <v>55.41061369700563</v>
      </c>
      <c r="S90" s="156">
        <f t="shared" si="24"/>
        <v>11.138001885737452</v>
      </c>
      <c r="T90" s="135">
        <v>88</v>
      </c>
      <c r="U90">
        <v>2430</v>
      </c>
      <c r="V90">
        <v>2124</v>
      </c>
      <c r="W90">
        <v>1085</v>
      </c>
      <c r="X90" s="135">
        <v>88</v>
      </c>
      <c r="Y90" s="156">
        <f t="shared" si="25"/>
        <v>51.082862523540484</v>
      </c>
      <c r="Z90">
        <v>926</v>
      </c>
      <c r="AA90" s="135">
        <v>88</v>
      </c>
      <c r="AB90" s="156">
        <f t="shared" si="26"/>
        <v>38.106995884773667</v>
      </c>
      <c r="AC90" s="156">
        <f t="shared" si="27"/>
        <v>12.975866638766817</v>
      </c>
      <c r="AD90">
        <v>498</v>
      </c>
      <c r="AE90" s="135">
        <v>88</v>
      </c>
      <c r="AF90" s="156">
        <f t="shared" si="28"/>
        <v>16.033483580167417</v>
      </c>
      <c r="AG90">
        <v>525</v>
      </c>
      <c r="AH90" s="135">
        <v>88</v>
      </c>
      <c r="AI90" s="156">
        <f t="shared" si="29"/>
        <v>15.564779128372368</v>
      </c>
      <c r="AJ90">
        <v>2491</v>
      </c>
      <c r="AK90" s="135">
        <v>88</v>
      </c>
      <c r="AL90" s="157">
        <f t="shared" si="30"/>
        <v>80.199613650998074</v>
      </c>
      <c r="AM90">
        <v>2415</v>
      </c>
      <c r="AN90" s="135">
        <v>88</v>
      </c>
      <c r="AO90" s="157">
        <f t="shared" si="31"/>
        <v>71.597983990512887</v>
      </c>
      <c r="AP90" s="157">
        <f t="shared" si="32"/>
        <v>8.6016296604851874</v>
      </c>
      <c r="AQ90">
        <v>39088369</v>
      </c>
      <c r="AR90" s="135">
        <v>88</v>
      </c>
      <c r="AS90" s="137">
        <f t="shared" si="18"/>
        <v>12584.793625241467</v>
      </c>
      <c r="AT90">
        <v>77511843</v>
      </c>
      <c r="AU90" s="135">
        <v>88</v>
      </c>
      <c r="AV90" s="137">
        <f t="shared" si="33"/>
        <v>22980.08983101097</v>
      </c>
      <c r="AW90" s="137">
        <f t="shared" si="34"/>
        <v>-10395.296205769502</v>
      </c>
    </row>
    <row r="91" spans="1:49" x14ac:dyDescent="0.2">
      <c r="A91" t="s">
        <v>294</v>
      </c>
      <c r="B91" s="135">
        <v>89</v>
      </c>
      <c r="C91">
        <v>4662</v>
      </c>
      <c r="D91" s="135">
        <v>89</v>
      </c>
      <c r="E91">
        <v>4041</v>
      </c>
      <c r="F91">
        <v>850</v>
      </c>
      <c r="G91" s="135">
        <v>89</v>
      </c>
      <c r="H91" s="156">
        <f t="shared" si="19"/>
        <v>21.034397426379609</v>
      </c>
      <c r="I91">
        <v>894</v>
      </c>
      <c r="J91" s="135">
        <v>89</v>
      </c>
      <c r="K91" s="156">
        <f t="shared" si="20"/>
        <v>19.176319176319176</v>
      </c>
      <c r="L91" s="156">
        <f t="shared" si="21"/>
        <v>1.8580782500604336</v>
      </c>
      <c r="M91">
        <v>2680</v>
      </c>
      <c r="N91" s="135">
        <v>89</v>
      </c>
      <c r="O91" s="156">
        <f t="shared" si="22"/>
        <v>66.320217767879242</v>
      </c>
      <c r="P91">
        <v>2624</v>
      </c>
      <c r="Q91" s="135">
        <v>89</v>
      </c>
      <c r="R91" s="156">
        <f t="shared" si="23"/>
        <v>56.284856284856289</v>
      </c>
      <c r="S91" s="156">
        <f t="shared" si="24"/>
        <v>10.035361483022953</v>
      </c>
      <c r="T91" s="135">
        <v>89</v>
      </c>
      <c r="U91">
        <v>3690</v>
      </c>
      <c r="V91">
        <v>3149</v>
      </c>
      <c r="W91">
        <v>1788</v>
      </c>
      <c r="X91" s="135">
        <v>89</v>
      </c>
      <c r="Y91" s="156">
        <f t="shared" si="25"/>
        <v>56.779930136551279</v>
      </c>
      <c r="Z91">
        <v>1652</v>
      </c>
      <c r="AA91" s="135">
        <v>89</v>
      </c>
      <c r="AB91" s="156">
        <f t="shared" si="26"/>
        <v>44.769647696476966</v>
      </c>
      <c r="AC91" s="156">
        <f t="shared" si="27"/>
        <v>12.010282440074313</v>
      </c>
      <c r="AD91">
        <v>528</v>
      </c>
      <c r="AE91" s="135">
        <v>89</v>
      </c>
      <c r="AF91" s="156">
        <f t="shared" si="28"/>
        <v>13.066072754268745</v>
      </c>
      <c r="AG91">
        <v>588</v>
      </c>
      <c r="AH91" s="135">
        <v>89</v>
      </c>
      <c r="AI91" s="156">
        <f t="shared" si="29"/>
        <v>12.612612612612612</v>
      </c>
      <c r="AJ91">
        <v>3668</v>
      </c>
      <c r="AK91" s="135">
        <v>89</v>
      </c>
      <c r="AL91" s="157">
        <f t="shared" si="30"/>
        <v>90.76961148230636</v>
      </c>
      <c r="AM91">
        <v>4080</v>
      </c>
      <c r="AN91" s="135">
        <v>89</v>
      </c>
      <c r="AO91" s="157">
        <f t="shared" si="31"/>
        <v>87.516087516087509</v>
      </c>
      <c r="AP91" s="157">
        <f t="shared" si="32"/>
        <v>3.2535239662188502</v>
      </c>
      <c r="AQ91">
        <v>70545028</v>
      </c>
      <c r="AR91" s="135">
        <v>89</v>
      </c>
      <c r="AS91" s="137">
        <f t="shared" si="18"/>
        <v>17457.319475377382</v>
      </c>
      <c r="AT91">
        <v>3973973</v>
      </c>
      <c r="AU91" s="135">
        <v>89</v>
      </c>
      <c r="AV91" s="137">
        <f t="shared" si="33"/>
        <v>852.41806091806097</v>
      </c>
      <c r="AW91" s="137">
        <f t="shared" si="34"/>
        <v>16604.90141445932</v>
      </c>
    </row>
    <row r="92" spans="1:49" x14ac:dyDescent="0.2">
      <c r="A92" t="s">
        <v>295</v>
      </c>
      <c r="B92" s="135">
        <v>90</v>
      </c>
      <c r="C92">
        <v>387</v>
      </c>
      <c r="D92" s="135">
        <v>90</v>
      </c>
      <c r="E92">
        <v>364</v>
      </c>
      <c r="F92">
        <v>87</v>
      </c>
      <c r="G92" s="135">
        <v>90</v>
      </c>
      <c r="H92" s="156">
        <f t="shared" si="19"/>
        <v>23.901098901098901</v>
      </c>
      <c r="I92">
        <v>71</v>
      </c>
      <c r="J92" s="135">
        <v>90</v>
      </c>
      <c r="K92" s="156">
        <f t="shared" si="20"/>
        <v>18.34625322997416</v>
      </c>
      <c r="L92" s="156">
        <f t="shared" si="21"/>
        <v>5.5548456711247418</v>
      </c>
      <c r="M92">
        <v>202</v>
      </c>
      <c r="N92" s="135">
        <v>90</v>
      </c>
      <c r="O92" s="156">
        <f t="shared" si="22"/>
        <v>55.494505494505496</v>
      </c>
      <c r="P92">
        <v>167</v>
      </c>
      <c r="Q92" s="135">
        <v>90</v>
      </c>
      <c r="R92" s="156">
        <f t="shared" si="23"/>
        <v>43.152454780361758</v>
      </c>
      <c r="S92" s="156">
        <f t="shared" si="24"/>
        <v>12.342050714143738</v>
      </c>
      <c r="T92" s="135">
        <v>90</v>
      </c>
      <c r="U92">
        <v>313</v>
      </c>
      <c r="V92">
        <v>281</v>
      </c>
      <c r="W92">
        <v>119</v>
      </c>
      <c r="X92" s="135">
        <v>90</v>
      </c>
      <c r="Y92" s="156">
        <f t="shared" si="25"/>
        <v>42.34875444839858</v>
      </c>
      <c r="Z92">
        <v>93</v>
      </c>
      <c r="AA92" s="135">
        <v>90</v>
      </c>
      <c r="AB92" s="156">
        <f t="shared" si="26"/>
        <v>29.712460063897762</v>
      </c>
      <c r="AC92" s="156">
        <f t="shared" si="27"/>
        <v>12.636294384500818</v>
      </c>
      <c r="AD92">
        <v>65</v>
      </c>
      <c r="AE92" s="135">
        <v>90</v>
      </c>
      <c r="AF92" s="156">
        <f t="shared" si="28"/>
        <v>17.857142857142858</v>
      </c>
      <c r="AG92">
        <v>56</v>
      </c>
      <c r="AH92" s="135">
        <v>90</v>
      </c>
      <c r="AI92" s="156">
        <f t="shared" si="29"/>
        <v>14.470284237726098</v>
      </c>
      <c r="AJ92">
        <v>295</v>
      </c>
      <c r="AK92" s="135">
        <v>90</v>
      </c>
      <c r="AL92" s="157">
        <f t="shared" si="30"/>
        <v>81.043956043956044</v>
      </c>
      <c r="AM92">
        <v>263</v>
      </c>
      <c r="AN92" s="135">
        <v>90</v>
      </c>
      <c r="AO92" s="157">
        <f t="shared" si="31"/>
        <v>67.958656330749363</v>
      </c>
      <c r="AP92" s="157">
        <f t="shared" si="32"/>
        <v>13.08529971320668</v>
      </c>
      <c r="AQ92">
        <v>4189683</v>
      </c>
      <c r="AR92" s="135">
        <v>90</v>
      </c>
      <c r="AS92" s="137">
        <f t="shared" si="18"/>
        <v>11510.118131868132</v>
      </c>
      <c r="AT92">
        <v>24391493</v>
      </c>
      <c r="AU92" s="135">
        <v>90</v>
      </c>
      <c r="AV92" s="137">
        <f t="shared" si="33"/>
        <v>63027.11369509044</v>
      </c>
      <c r="AW92" s="137">
        <f t="shared" si="34"/>
        <v>-51516.995563222306</v>
      </c>
    </row>
    <row r="93" spans="1:49" x14ac:dyDescent="0.2">
      <c r="A93" t="s">
        <v>296</v>
      </c>
      <c r="B93" s="135">
        <v>91</v>
      </c>
      <c r="C93">
        <v>1196</v>
      </c>
      <c r="D93" s="135">
        <v>91</v>
      </c>
      <c r="E93">
        <v>1128</v>
      </c>
      <c r="F93">
        <v>237</v>
      </c>
      <c r="G93" s="135">
        <v>91</v>
      </c>
      <c r="H93" s="156">
        <f t="shared" si="19"/>
        <v>21.01063829787234</v>
      </c>
      <c r="I93">
        <v>275</v>
      </c>
      <c r="J93" s="135">
        <v>91</v>
      </c>
      <c r="K93" s="156">
        <f t="shared" si="20"/>
        <v>22.993311036789301</v>
      </c>
      <c r="L93" s="156">
        <f t="shared" si="21"/>
        <v>-1.9826727389169605</v>
      </c>
      <c r="M93">
        <v>708</v>
      </c>
      <c r="N93" s="135">
        <v>91</v>
      </c>
      <c r="O93" s="156">
        <f t="shared" si="22"/>
        <v>62.765957446808507</v>
      </c>
      <c r="P93">
        <v>607</v>
      </c>
      <c r="Q93" s="135">
        <v>91</v>
      </c>
      <c r="R93" s="156">
        <f t="shared" si="23"/>
        <v>50.752508361204022</v>
      </c>
      <c r="S93" s="156">
        <f t="shared" si="24"/>
        <v>12.013449085604485</v>
      </c>
      <c r="T93" s="135">
        <v>91</v>
      </c>
      <c r="U93">
        <v>1043</v>
      </c>
      <c r="V93">
        <v>991</v>
      </c>
      <c r="W93">
        <v>571</v>
      </c>
      <c r="X93" s="135">
        <v>91</v>
      </c>
      <c r="Y93" s="156">
        <f t="shared" si="25"/>
        <v>57.618567103935412</v>
      </c>
      <c r="Z93">
        <v>454</v>
      </c>
      <c r="AA93" s="135">
        <v>91</v>
      </c>
      <c r="AB93" s="156">
        <f t="shared" si="26"/>
        <v>43.528283796740176</v>
      </c>
      <c r="AC93" s="156">
        <f t="shared" si="27"/>
        <v>14.090283307195236</v>
      </c>
      <c r="AD93">
        <v>164</v>
      </c>
      <c r="AE93" s="135">
        <v>91</v>
      </c>
      <c r="AF93" s="156">
        <f t="shared" si="28"/>
        <v>14.539007092198581</v>
      </c>
      <c r="AG93">
        <v>159</v>
      </c>
      <c r="AH93" s="135">
        <v>91</v>
      </c>
      <c r="AI93" s="156">
        <f t="shared" si="29"/>
        <v>13.294314381270903</v>
      </c>
      <c r="AJ93">
        <v>1028</v>
      </c>
      <c r="AK93" s="135">
        <v>91</v>
      </c>
      <c r="AL93" s="157">
        <f t="shared" si="30"/>
        <v>91.134751773049643</v>
      </c>
      <c r="AM93">
        <v>1074</v>
      </c>
      <c r="AN93" s="135">
        <v>91</v>
      </c>
      <c r="AO93" s="157">
        <f t="shared" si="31"/>
        <v>89.799331103678924</v>
      </c>
      <c r="AP93" s="157">
        <f t="shared" si="32"/>
        <v>1.3354206693707198</v>
      </c>
      <c r="AQ93">
        <v>22292294</v>
      </c>
      <c r="AR93" s="135">
        <v>91</v>
      </c>
      <c r="AS93" s="137">
        <f t="shared" si="18"/>
        <v>19762.671985815603</v>
      </c>
      <c r="AT93">
        <v>2323719</v>
      </c>
      <c r="AU93" s="135">
        <v>91</v>
      </c>
      <c r="AV93" s="137">
        <f t="shared" si="33"/>
        <v>1942.9088628762543</v>
      </c>
      <c r="AW93" s="137">
        <f t="shared" si="34"/>
        <v>17819.763122939348</v>
      </c>
    </row>
    <row r="94" spans="1:49" x14ac:dyDescent="0.2">
      <c r="A94" t="s">
        <v>297</v>
      </c>
      <c r="B94" s="135">
        <v>92</v>
      </c>
      <c r="C94">
        <v>149</v>
      </c>
      <c r="D94" s="135">
        <v>92</v>
      </c>
      <c r="E94">
        <v>164</v>
      </c>
      <c r="F94">
        <v>27</v>
      </c>
      <c r="G94" s="135">
        <v>92</v>
      </c>
      <c r="H94" s="156">
        <f t="shared" si="19"/>
        <v>16.463414634146343</v>
      </c>
      <c r="I94">
        <v>22</v>
      </c>
      <c r="J94" s="135">
        <v>92</v>
      </c>
      <c r="K94" s="156">
        <f t="shared" si="20"/>
        <v>14.76510067114094</v>
      </c>
      <c r="L94" s="156">
        <f t="shared" si="21"/>
        <v>1.6983139630054023</v>
      </c>
      <c r="M94">
        <v>113</v>
      </c>
      <c r="N94" s="135">
        <v>92</v>
      </c>
      <c r="O94" s="156">
        <f t="shared" si="22"/>
        <v>68.902439024390233</v>
      </c>
      <c r="P94">
        <v>79</v>
      </c>
      <c r="Q94" s="135">
        <v>92</v>
      </c>
      <c r="R94" s="156">
        <f t="shared" si="23"/>
        <v>53.020134228187921</v>
      </c>
      <c r="S94" s="156">
        <f t="shared" si="24"/>
        <v>15.882304796202313</v>
      </c>
      <c r="T94" s="135">
        <v>92</v>
      </c>
      <c r="U94">
        <v>139</v>
      </c>
      <c r="V94">
        <v>152</v>
      </c>
      <c r="W94">
        <v>101</v>
      </c>
      <c r="X94" s="135">
        <v>92</v>
      </c>
      <c r="Y94" s="156">
        <f t="shared" si="25"/>
        <v>66.44736842105263</v>
      </c>
      <c r="Z94">
        <v>69</v>
      </c>
      <c r="AA94" s="135">
        <v>92</v>
      </c>
      <c r="AB94" s="156">
        <f t="shared" si="26"/>
        <v>49.640287769784173</v>
      </c>
      <c r="AC94" s="156">
        <f t="shared" si="27"/>
        <v>16.807080651268457</v>
      </c>
      <c r="AD94">
        <v>38</v>
      </c>
      <c r="AE94" s="135">
        <v>92</v>
      </c>
      <c r="AF94" s="156">
        <f t="shared" si="28"/>
        <v>23.170731707317074</v>
      </c>
      <c r="AG94">
        <v>25</v>
      </c>
      <c r="AH94" s="135">
        <v>92</v>
      </c>
      <c r="AI94" s="156">
        <f t="shared" si="29"/>
        <v>16.778523489932887</v>
      </c>
      <c r="AJ94">
        <v>153</v>
      </c>
      <c r="AK94" s="135">
        <v>92</v>
      </c>
      <c r="AL94" s="157">
        <f t="shared" si="30"/>
        <v>93.292682926829272</v>
      </c>
      <c r="AM94">
        <v>141</v>
      </c>
      <c r="AN94" s="135">
        <v>92</v>
      </c>
      <c r="AO94" s="157">
        <f t="shared" si="31"/>
        <v>94.630872483221466</v>
      </c>
      <c r="AP94" s="157">
        <f t="shared" si="32"/>
        <v>-1.3381895563921944</v>
      </c>
      <c r="AQ94">
        <v>3692986</v>
      </c>
      <c r="AR94" s="135">
        <v>92</v>
      </c>
      <c r="AS94" s="137">
        <f t="shared" si="18"/>
        <v>22518.207317073171</v>
      </c>
      <c r="AT94">
        <v>78763</v>
      </c>
      <c r="AU94" s="135">
        <v>92</v>
      </c>
      <c r="AV94" s="137">
        <f t="shared" si="33"/>
        <v>528.61073825503354</v>
      </c>
      <c r="AW94" s="137">
        <f t="shared" si="34"/>
        <v>21989.596578818138</v>
      </c>
    </row>
    <row r="95" spans="1:49" x14ac:dyDescent="0.2">
      <c r="A95" t="s">
        <v>298</v>
      </c>
      <c r="B95" s="135">
        <v>93</v>
      </c>
      <c r="C95">
        <v>95</v>
      </c>
      <c r="D95" s="135">
        <v>93</v>
      </c>
      <c r="E95">
        <v>111</v>
      </c>
      <c r="F95">
        <v>14</v>
      </c>
      <c r="G95" s="135">
        <v>93</v>
      </c>
      <c r="H95" s="156">
        <f t="shared" si="19"/>
        <v>12.612612612612612</v>
      </c>
      <c r="I95">
        <v>10</v>
      </c>
      <c r="J95" s="135">
        <v>93</v>
      </c>
      <c r="K95" s="156">
        <f t="shared" si="20"/>
        <v>10.526315789473683</v>
      </c>
      <c r="L95" s="156">
        <f t="shared" si="21"/>
        <v>2.0862968231389285</v>
      </c>
      <c r="M95">
        <v>67</v>
      </c>
      <c r="N95" s="135">
        <v>93</v>
      </c>
      <c r="O95" s="156">
        <f t="shared" si="22"/>
        <v>60.360360360360367</v>
      </c>
      <c r="P95">
        <v>50</v>
      </c>
      <c r="Q95" s="135">
        <v>93</v>
      </c>
      <c r="R95" s="156">
        <f t="shared" si="23"/>
        <v>52.631578947368418</v>
      </c>
      <c r="S95" s="156">
        <f t="shared" si="24"/>
        <v>7.7287814129919497</v>
      </c>
      <c r="T95" s="135">
        <v>93</v>
      </c>
      <c r="U95">
        <v>88</v>
      </c>
      <c r="V95">
        <v>103</v>
      </c>
      <c r="W95">
        <v>59</v>
      </c>
      <c r="X95" s="135">
        <v>93</v>
      </c>
      <c r="Y95" s="156">
        <f t="shared" si="25"/>
        <v>57.28155339805825</v>
      </c>
      <c r="Z95">
        <v>43</v>
      </c>
      <c r="AA95" s="135">
        <v>93</v>
      </c>
      <c r="AB95" s="156">
        <f t="shared" si="26"/>
        <v>48.863636363636367</v>
      </c>
      <c r="AC95" s="156">
        <f t="shared" si="27"/>
        <v>8.4179170344218832</v>
      </c>
      <c r="AD95">
        <v>26</v>
      </c>
      <c r="AE95" s="135">
        <v>93</v>
      </c>
      <c r="AF95" s="156">
        <f t="shared" si="28"/>
        <v>23.423423423423422</v>
      </c>
      <c r="AG95">
        <v>16</v>
      </c>
      <c r="AH95" s="135">
        <v>93</v>
      </c>
      <c r="AI95" s="156">
        <f t="shared" si="29"/>
        <v>16.842105263157894</v>
      </c>
      <c r="AJ95">
        <v>102</v>
      </c>
      <c r="AK95" s="135">
        <v>93</v>
      </c>
      <c r="AL95" s="157">
        <f t="shared" si="30"/>
        <v>91.891891891891902</v>
      </c>
      <c r="AM95">
        <v>92</v>
      </c>
      <c r="AN95" s="135">
        <v>93</v>
      </c>
      <c r="AO95" s="157">
        <f t="shared" si="31"/>
        <v>96.84210526315789</v>
      </c>
      <c r="AP95" s="157">
        <f t="shared" si="32"/>
        <v>-4.9502133712659884</v>
      </c>
      <c r="AQ95">
        <v>2120913</v>
      </c>
      <c r="AR95" s="135">
        <v>93</v>
      </c>
      <c r="AS95" s="137">
        <f t="shared" si="18"/>
        <v>19107.324324324323</v>
      </c>
      <c r="AT95">
        <v>4974329</v>
      </c>
      <c r="AU95" s="135">
        <v>93</v>
      </c>
      <c r="AV95" s="137">
        <v>10520</v>
      </c>
      <c r="AW95" s="137">
        <f t="shared" si="34"/>
        <v>8587.3243243243232</v>
      </c>
    </row>
    <row r="96" spans="1:49" x14ac:dyDescent="0.2">
      <c r="A96" t="s">
        <v>299</v>
      </c>
      <c r="B96" s="135">
        <v>94</v>
      </c>
      <c r="C96">
        <v>218</v>
      </c>
      <c r="D96" s="135">
        <v>94</v>
      </c>
      <c r="E96">
        <v>218</v>
      </c>
      <c r="F96">
        <v>29</v>
      </c>
      <c r="G96" s="135">
        <v>94</v>
      </c>
      <c r="H96" s="156">
        <f t="shared" si="19"/>
        <v>13.302752293577983</v>
      </c>
      <c r="I96">
        <v>25</v>
      </c>
      <c r="J96" s="135">
        <v>94</v>
      </c>
      <c r="K96" s="156">
        <f t="shared" si="20"/>
        <v>11.467889908256881</v>
      </c>
      <c r="L96" s="156">
        <f t="shared" si="21"/>
        <v>1.8348623853211024</v>
      </c>
      <c r="M96">
        <v>119</v>
      </c>
      <c r="N96" s="135">
        <v>94</v>
      </c>
      <c r="O96" s="156">
        <f t="shared" si="22"/>
        <v>54.587155963302749</v>
      </c>
      <c r="P96">
        <v>102</v>
      </c>
      <c r="Q96" s="135">
        <v>94</v>
      </c>
      <c r="R96" s="156">
        <f t="shared" si="23"/>
        <v>46.788990825688074</v>
      </c>
      <c r="S96" s="156">
        <f t="shared" si="24"/>
        <v>7.7981651376146743</v>
      </c>
      <c r="T96" s="135">
        <v>94</v>
      </c>
      <c r="U96">
        <v>202</v>
      </c>
      <c r="V96">
        <v>203</v>
      </c>
      <c r="W96">
        <v>104</v>
      </c>
      <c r="X96" s="135">
        <v>94</v>
      </c>
      <c r="Y96" s="156">
        <f t="shared" si="25"/>
        <v>51.231527093596064</v>
      </c>
      <c r="Z96">
        <v>86</v>
      </c>
      <c r="AA96" s="135">
        <v>94</v>
      </c>
      <c r="AB96" s="156">
        <f t="shared" si="26"/>
        <v>42.574257425742573</v>
      </c>
      <c r="AC96" s="156">
        <f t="shared" si="27"/>
        <v>8.6572696678534911</v>
      </c>
      <c r="AD96">
        <v>36</v>
      </c>
      <c r="AE96" s="135">
        <v>94</v>
      </c>
      <c r="AF96" s="156">
        <f t="shared" si="28"/>
        <v>16.513761467889911</v>
      </c>
      <c r="AG96">
        <v>26</v>
      </c>
      <c r="AH96" s="135">
        <v>94</v>
      </c>
      <c r="AI96" s="156">
        <f t="shared" si="29"/>
        <v>11.926605504587156</v>
      </c>
      <c r="AJ96">
        <v>204</v>
      </c>
      <c r="AK96" s="135">
        <v>94</v>
      </c>
      <c r="AL96" s="157">
        <f t="shared" si="30"/>
        <v>93.577981651376149</v>
      </c>
      <c r="AM96">
        <v>201</v>
      </c>
      <c r="AN96" s="135">
        <v>94</v>
      </c>
      <c r="AO96" s="157">
        <f t="shared" si="31"/>
        <v>92.201834862385326</v>
      </c>
      <c r="AP96" s="157">
        <f t="shared" si="32"/>
        <v>1.3761467889908232</v>
      </c>
      <c r="AQ96">
        <v>6785312</v>
      </c>
      <c r="AR96" s="135">
        <v>94</v>
      </c>
      <c r="AS96" s="137">
        <f t="shared" si="18"/>
        <v>31125.284403669724</v>
      </c>
      <c r="AT96">
        <v>17158736</v>
      </c>
      <c r="AU96" s="135">
        <v>94</v>
      </c>
      <c r="AV96" s="137">
        <f t="shared" si="33"/>
        <v>78709.798165137618</v>
      </c>
      <c r="AW96" s="137">
        <f t="shared" si="34"/>
        <v>-47584.513761467897</v>
      </c>
    </row>
    <row r="97" spans="1:49" x14ac:dyDescent="0.2">
      <c r="A97" t="s">
        <v>300</v>
      </c>
      <c r="B97" s="135">
        <v>95</v>
      </c>
      <c r="C97">
        <v>842</v>
      </c>
      <c r="D97" s="135">
        <v>95</v>
      </c>
      <c r="E97">
        <v>788</v>
      </c>
      <c r="F97">
        <v>170</v>
      </c>
      <c r="G97" s="135">
        <v>95</v>
      </c>
      <c r="H97" s="156">
        <f t="shared" si="19"/>
        <v>21.573604060913706</v>
      </c>
      <c r="I97">
        <v>185</v>
      </c>
      <c r="J97" s="135">
        <v>95</v>
      </c>
      <c r="K97" s="156">
        <f t="shared" si="20"/>
        <v>21.971496437054633</v>
      </c>
      <c r="L97" s="156">
        <f t="shared" si="21"/>
        <v>-0.39789237614092698</v>
      </c>
      <c r="M97">
        <v>587</v>
      </c>
      <c r="N97" s="135">
        <v>95</v>
      </c>
      <c r="O97" s="156">
        <f t="shared" si="22"/>
        <v>74.492385786802032</v>
      </c>
      <c r="P97">
        <v>500</v>
      </c>
      <c r="Q97" s="135">
        <v>95</v>
      </c>
      <c r="R97" s="156">
        <f t="shared" si="23"/>
        <v>59.382422802850357</v>
      </c>
      <c r="S97" s="156">
        <f t="shared" si="24"/>
        <v>15.109962983951675</v>
      </c>
      <c r="T97" s="135">
        <v>95</v>
      </c>
      <c r="U97">
        <v>721</v>
      </c>
      <c r="V97">
        <v>667</v>
      </c>
      <c r="W97">
        <v>466</v>
      </c>
      <c r="X97" s="135">
        <v>95</v>
      </c>
      <c r="Y97" s="156">
        <f t="shared" si="25"/>
        <v>69.865067466266865</v>
      </c>
      <c r="Z97">
        <v>379</v>
      </c>
      <c r="AA97" s="135">
        <v>95</v>
      </c>
      <c r="AB97" s="156">
        <f t="shared" si="26"/>
        <v>52.565880721220523</v>
      </c>
      <c r="AC97" s="156">
        <f t="shared" si="27"/>
        <v>17.299186745046342</v>
      </c>
      <c r="AD97">
        <v>102</v>
      </c>
      <c r="AE97" s="135">
        <v>95</v>
      </c>
      <c r="AF97" s="156">
        <f t="shared" si="28"/>
        <v>12.944162436548224</v>
      </c>
      <c r="AG97">
        <v>87</v>
      </c>
      <c r="AH97" s="135">
        <v>95</v>
      </c>
      <c r="AI97" s="156">
        <f t="shared" si="29"/>
        <v>10.332541567695962</v>
      </c>
      <c r="AJ97">
        <v>746</v>
      </c>
      <c r="AK97" s="135">
        <v>95</v>
      </c>
      <c r="AL97" s="157">
        <f t="shared" si="30"/>
        <v>94.670050761421322</v>
      </c>
      <c r="AM97">
        <v>768</v>
      </c>
      <c r="AN97" s="135">
        <v>95</v>
      </c>
      <c r="AO97" s="157">
        <f t="shared" si="31"/>
        <v>91.211401425178153</v>
      </c>
      <c r="AP97" s="157">
        <f t="shared" si="32"/>
        <v>3.4586493362431696</v>
      </c>
      <c r="AQ97">
        <v>17166323</v>
      </c>
      <c r="AR97" s="135">
        <v>95</v>
      </c>
      <c r="AS97" s="137">
        <f t="shared" si="18"/>
        <v>21784.67385786802</v>
      </c>
      <c r="AT97">
        <v>13868310</v>
      </c>
      <c r="AU97" s="135">
        <v>95</v>
      </c>
      <c r="AV97" s="137">
        <f t="shared" si="33"/>
        <v>16470.676959619952</v>
      </c>
      <c r="AW97" s="137">
        <f t="shared" si="34"/>
        <v>5313.9968982480677</v>
      </c>
    </row>
    <row r="98" spans="1:49" x14ac:dyDescent="0.2">
      <c r="A98" t="s">
        <v>301</v>
      </c>
      <c r="B98" s="135">
        <v>971</v>
      </c>
      <c r="D98" s="135">
        <v>971</v>
      </c>
      <c r="G98" s="135">
        <v>971</v>
      </c>
      <c r="J98" s="135">
        <v>971</v>
      </c>
      <c r="K98" s="156"/>
      <c r="L98" s="156"/>
      <c r="N98" s="135">
        <v>971</v>
      </c>
      <c r="Q98" s="135">
        <v>971</v>
      </c>
      <c r="R98" s="156"/>
      <c r="S98" s="156"/>
      <c r="T98" s="135">
        <v>971</v>
      </c>
      <c r="V98"/>
      <c r="X98" s="135">
        <v>971</v>
      </c>
      <c r="AA98" s="135">
        <v>971</v>
      </c>
      <c r="AB98" s="156"/>
      <c r="AC98" s="156"/>
      <c r="AE98" s="135">
        <v>971</v>
      </c>
      <c r="AH98" s="135">
        <v>971</v>
      </c>
      <c r="AI98" s="156"/>
      <c r="AK98" s="135">
        <v>971</v>
      </c>
      <c r="AN98" s="135">
        <v>971</v>
      </c>
      <c r="AO98" s="157"/>
      <c r="AP98" s="157"/>
      <c r="AR98" s="135">
        <v>971</v>
      </c>
      <c r="AU98" s="135">
        <v>971</v>
      </c>
      <c r="AV98" s="137"/>
      <c r="AW98" s="137"/>
    </row>
    <row r="99" spans="1:49" x14ac:dyDescent="0.2">
      <c r="A99" t="s">
        <v>302</v>
      </c>
      <c r="B99" s="135">
        <v>972</v>
      </c>
      <c r="D99" s="135">
        <v>972</v>
      </c>
      <c r="G99" s="135">
        <v>972</v>
      </c>
      <c r="J99" s="135">
        <v>972</v>
      </c>
      <c r="K99" s="156"/>
      <c r="L99" s="156"/>
      <c r="N99" s="135">
        <v>972</v>
      </c>
      <c r="Q99" s="135">
        <v>972</v>
      </c>
      <c r="R99" s="156"/>
      <c r="S99" s="156"/>
      <c r="T99" s="135">
        <v>972</v>
      </c>
      <c r="X99" s="135">
        <v>972</v>
      </c>
      <c r="AA99" s="135">
        <v>972</v>
      </c>
      <c r="AB99" s="156"/>
      <c r="AC99" s="156"/>
      <c r="AE99" s="135">
        <v>972</v>
      </c>
      <c r="AH99" s="135">
        <v>972</v>
      </c>
      <c r="AI99" s="156"/>
      <c r="AK99" s="135">
        <v>972</v>
      </c>
      <c r="AN99" s="135">
        <v>972</v>
      </c>
      <c r="AO99" s="157"/>
      <c r="AP99" s="157"/>
      <c r="AR99" s="135">
        <v>972</v>
      </c>
      <c r="AU99" s="135">
        <v>972</v>
      </c>
      <c r="AV99" s="137"/>
      <c r="AW99" s="137"/>
    </row>
    <row r="100" spans="1:49" x14ac:dyDescent="0.2">
      <c r="A100" t="s">
        <v>303</v>
      </c>
      <c r="B100" s="135">
        <v>973</v>
      </c>
      <c r="D100" s="135">
        <v>973</v>
      </c>
      <c r="G100" s="135">
        <v>973</v>
      </c>
      <c r="J100" s="135">
        <v>973</v>
      </c>
      <c r="K100" s="156"/>
      <c r="L100" s="156"/>
      <c r="N100" s="135">
        <v>973</v>
      </c>
      <c r="Q100" s="135">
        <v>973</v>
      </c>
      <c r="R100" s="156"/>
      <c r="S100" s="156"/>
      <c r="T100" s="135">
        <v>973</v>
      </c>
      <c r="X100" s="135">
        <v>973</v>
      </c>
      <c r="AA100" s="135">
        <v>973</v>
      </c>
      <c r="AB100" s="156"/>
      <c r="AC100" s="156"/>
      <c r="AE100" s="135">
        <v>973</v>
      </c>
      <c r="AH100" s="135">
        <v>973</v>
      </c>
      <c r="AI100" s="156"/>
      <c r="AK100" s="135">
        <v>973</v>
      </c>
      <c r="AN100" s="135">
        <v>973</v>
      </c>
      <c r="AO100" s="157"/>
      <c r="AP100" s="157"/>
      <c r="AR100" s="135">
        <v>973</v>
      </c>
      <c r="AU100" s="135">
        <v>973</v>
      </c>
      <c r="AV100" s="137"/>
      <c r="AW100" s="137"/>
    </row>
    <row r="101" spans="1:49" x14ac:dyDescent="0.2">
      <c r="A101" t="s">
        <v>304</v>
      </c>
      <c r="B101" s="135">
        <v>974</v>
      </c>
      <c r="D101" s="135">
        <v>974</v>
      </c>
      <c r="G101" s="135">
        <v>974</v>
      </c>
      <c r="J101" s="135">
        <v>974</v>
      </c>
      <c r="K101" s="156"/>
      <c r="L101" s="156"/>
      <c r="N101" s="135">
        <v>974</v>
      </c>
      <c r="Q101" s="135">
        <v>974</v>
      </c>
      <c r="R101" s="156"/>
      <c r="S101" s="156"/>
      <c r="T101" s="135">
        <v>974</v>
      </c>
      <c r="X101" s="135">
        <v>974</v>
      </c>
      <c r="AA101" s="135">
        <v>974</v>
      </c>
      <c r="AB101" s="156"/>
      <c r="AC101" s="156"/>
      <c r="AE101" s="135">
        <v>974</v>
      </c>
      <c r="AH101" s="135">
        <v>974</v>
      </c>
      <c r="AI101" s="156"/>
      <c r="AK101" s="135">
        <v>974</v>
      </c>
      <c r="AN101" s="135">
        <v>974</v>
      </c>
      <c r="AO101" s="157"/>
      <c r="AP101" s="157"/>
      <c r="AR101" s="135">
        <v>974</v>
      </c>
      <c r="AU101" s="135">
        <v>974</v>
      </c>
      <c r="AV101" s="137"/>
      <c r="AW101" s="137"/>
    </row>
    <row r="102" spans="1:49" x14ac:dyDescent="0.2">
      <c r="K102" s="156"/>
      <c r="L102" s="156"/>
      <c r="R102" s="156"/>
      <c r="S102" s="156"/>
      <c r="AB102" s="156"/>
      <c r="AC102" s="156"/>
      <c r="AI102" s="156"/>
      <c r="AO102" s="157"/>
      <c r="AP102" s="157"/>
      <c r="AV102" s="137"/>
      <c r="AW102" s="137"/>
    </row>
    <row r="103" spans="1:49" x14ac:dyDescent="0.2">
      <c r="K103" s="156"/>
      <c r="L103" s="156"/>
      <c r="R103" s="156"/>
      <c r="S103" s="156"/>
      <c r="AB103" s="156"/>
      <c r="AC103" s="156"/>
      <c r="AI103" s="156"/>
      <c r="AO103" s="157"/>
      <c r="AP103" s="157"/>
      <c r="AV103" s="137"/>
      <c r="AW103" s="137"/>
    </row>
    <row r="104" spans="1:49" x14ac:dyDescent="0.2">
      <c r="K104" s="156"/>
      <c r="L104" s="156"/>
      <c r="R104" s="156"/>
      <c r="S104" s="156"/>
      <c r="AB104" s="156"/>
      <c r="AC104" s="156"/>
      <c r="AI104" s="156"/>
      <c r="AO104" s="157"/>
      <c r="AP104" s="157"/>
      <c r="AV104" s="137"/>
      <c r="AW104" s="137"/>
    </row>
    <row r="105" spans="1:49" x14ac:dyDescent="0.2">
      <c r="K105" s="156"/>
      <c r="L105" s="156"/>
      <c r="R105" s="156"/>
      <c r="S105" s="156"/>
      <c r="AB105" s="156"/>
      <c r="AC105" s="156"/>
      <c r="AI105" s="156"/>
      <c r="AO105" s="157"/>
      <c r="AP105" s="157"/>
      <c r="AV105" s="137"/>
      <c r="AW105" s="137"/>
    </row>
    <row r="106" spans="1:49" s="139" customFormat="1" x14ac:dyDescent="0.2">
      <c r="B106" s="140"/>
      <c r="C106" s="140">
        <f>SUM(C2:C97)</f>
        <v>513615</v>
      </c>
      <c r="D106" s="140"/>
      <c r="E106" s="140">
        <f>SUM(E2:E97)</f>
        <v>448528</v>
      </c>
      <c r="F106" s="140">
        <f>SUM(F2:F97)</f>
        <v>108634</v>
      </c>
      <c r="G106" s="140"/>
      <c r="H106" s="141">
        <f>F106/E106*100</f>
        <v>24.220115578068704</v>
      </c>
      <c r="I106" s="140">
        <f>SUM(I2:I97)</f>
        <v>125907</v>
      </c>
      <c r="J106" s="140"/>
      <c r="K106" s="156">
        <f t="shared" si="20"/>
        <v>24.513886860780936</v>
      </c>
      <c r="L106" s="156"/>
      <c r="M106" s="140">
        <f>SUM(M2:M97)</f>
        <v>261711</v>
      </c>
      <c r="N106" s="140"/>
      <c r="O106" s="141">
        <f>M106/E106*100</f>
        <v>58.348865622659005</v>
      </c>
      <c r="P106" s="140">
        <f>SUM(P2:P97)</f>
        <v>246345</v>
      </c>
      <c r="Q106" s="140"/>
      <c r="R106" s="156">
        <f t="shared" si="23"/>
        <v>47.962968371250838</v>
      </c>
      <c r="S106" s="156">
        <f t="shared" si="24"/>
        <v>10.385897251408167</v>
      </c>
      <c r="T106" s="140"/>
      <c r="U106" s="140">
        <f>SUM(U2:U97)</f>
        <v>416893</v>
      </c>
      <c r="V106" s="140">
        <f>SUM(V2:V97)</f>
        <v>355292</v>
      </c>
      <c r="W106" s="140">
        <f>SUM(W2:W97)</f>
        <v>168478</v>
      </c>
      <c r="X106" s="140"/>
      <c r="Y106" s="141">
        <f>W106/V106*100</f>
        <v>47.419587269063193</v>
      </c>
      <c r="Z106" s="140">
        <f>SUM(Z2:Z97)</f>
        <v>149630</v>
      </c>
      <c r="AA106" s="140"/>
      <c r="AB106" s="156">
        <f t="shared" si="26"/>
        <v>35.891703626590036</v>
      </c>
      <c r="AC106" s="156">
        <f t="shared" si="27"/>
        <v>11.527883642473157</v>
      </c>
      <c r="AD106" s="140">
        <f>SUM(AD2:AD97)</f>
        <v>55787</v>
      </c>
      <c r="AE106" s="140"/>
      <c r="AF106" s="141">
        <f>AD106/E106*100</f>
        <v>12.43779652552349</v>
      </c>
      <c r="AG106" s="140">
        <f>SUM(AG2:AG97)</f>
        <v>64223</v>
      </c>
      <c r="AH106" s="140"/>
      <c r="AI106" s="156">
        <f t="shared" si="29"/>
        <v>12.504113002930211</v>
      </c>
      <c r="AJ106" s="140">
        <f>SUM(AJ2:AJ97)</f>
        <v>355082</v>
      </c>
      <c r="AK106" s="140"/>
      <c r="AL106" s="142">
        <f>AJ106/E106*100</f>
        <v>79.166072129276216</v>
      </c>
      <c r="AM106" s="140">
        <f>SUM(AM2:AM97)</f>
        <v>364626</v>
      </c>
      <c r="AN106" s="140"/>
      <c r="AO106" s="157">
        <f t="shared" si="31"/>
        <v>70.992085511521282</v>
      </c>
      <c r="AP106" s="157">
        <f t="shared" si="32"/>
        <v>8.1739866177549345</v>
      </c>
      <c r="AQ106" s="140">
        <f>SUM(AQ2:AQ97)</f>
        <v>6692410925</v>
      </c>
      <c r="AR106" s="140"/>
      <c r="AS106" s="139">
        <f>AQ106/E106</f>
        <v>14920.831977044911</v>
      </c>
      <c r="AT106" s="140">
        <v>5503070914</v>
      </c>
      <c r="AU106" s="140"/>
      <c r="AV106" s="137">
        <f t="shared" si="33"/>
        <v>10714.389015118328</v>
      </c>
      <c r="AW106" s="137">
        <f t="shared" si="34"/>
        <v>4206.4429619265829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C2" sqref="C2:C14"/>
    </sheetView>
  </sheetViews>
  <sheetFormatPr baseColWidth="10" defaultRowHeight="12.75" x14ac:dyDescent="0.2"/>
  <cols>
    <col min="6" max="6" width="13.140625" customWidth="1"/>
  </cols>
  <sheetData>
    <row r="1" spans="1:26" ht="76.5" x14ac:dyDescent="0.2">
      <c r="B1" s="30" t="s">
        <v>54</v>
      </c>
      <c r="C1" s="31" t="s">
        <v>55</v>
      </c>
      <c r="D1" s="117" t="s">
        <v>389</v>
      </c>
      <c r="E1" s="31" t="s">
        <v>55</v>
      </c>
      <c r="F1" s="115" t="s">
        <v>385</v>
      </c>
      <c r="G1" s="31" t="s">
        <v>55</v>
      </c>
      <c r="H1" s="116" t="s">
        <v>409</v>
      </c>
      <c r="I1" s="116" t="s">
        <v>399</v>
      </c>
      <c r="J1" s="31" t="s">
        <v>55</v>
      </c>
      <c r="K1" s="116" t="s">
        <v>410</v>
      </c>
      <c r="L1" s="116" t="s">
        <v>386</v>
      </c>
      <c r="M1" s="31" t="s">
        <v>55</v>
      </c>
      <c r="N1" s="116" t="s">
        <v>411</v>
      </c>
      <c r="O1" s="116" t="s">
        <v>391</v>
      </c>
      <c r="P1" s="31" t="s">
        <v>55</v>
      </c>
      <c r="Q1" s="116" t="s">
        <v>412</v>
      </c>
      <c r="R1" s="116" t="s">
        <v>413</v>
      </c>
      <c r="S1" s="31" t="s">
        <v>55</v>
      </c>
      <c r="T1" s="116" t="s">
        <v>414</v>
      </c>
      <c r="U1" s="116" t="s">
        <v>415</v>
      </c>
      <c r="V1" s="31" t="s">
        <v>55</v>
      </c>
      <c r="W1" s="116" t="s">
        <v>416</v>
      </c>
      <c r="X1" s="116" t="s">
        <v>417</v>
      </c>
      <c r="Y1" s="31" t="s">
        <v>55</v>
      </c>
      <c r="Z1" s="116" t="s">
        <v>418</v>
      </c>
    </row>
    <row r="2" spans="1:26" ht="22.5" x14ac:dyDescent="0.2">
      <c r="A2" s="16" t="s">
        <v>56</v>
      </c>
      <c r="B2" s="28">
        <v>1</v>
      </c>
      <c r="C2" s="29" t="s">
        <v>57</v>
      </c>
      <c r="D2" s="123">
        <v>7687</v>
      </c>
      <c r="E2" s="29" t="s">
        <v>57</v>
      </c>
      <c r="F2" s="123">
        <v>7500</v>
      </c>
      <c r="G2" s="29" t="s">
        <v>57</v>
      </c>
      <c r="H2" s="123">
        <v>6430</v>
      </c>
      <c r="I2" s="123">
        <v>1013</v>
      </c>
      <c r="J2" s="29" t="s">
        <v>57</v>
      </c>
      <c r="K2" s="70">
        <f>I2/F2*100</f>
        <v>13.506666666666668</v>
      </c>
      <c r="L2" s="123">
        <v>1710</v>
      </c>
      <c r="M2" s="29" t="s">
        <v>57</v>
      </c>
      <c r="N2" s="70">
        <f>L2/F2*100</f>
        <v>22.8</v>
      </c>
      <c r="O2" s="123">
        <v>4904</v>
      </c>
      <c r="P2" s="29" t="s">
        <v>57</v>
      </c>
      <c r="Q2" s="70">
        <f>O2/F2*100</f>
        <v>65.38666666666667</v>
      </c>
      <c r="R2" s="123">
        <v>3834</v>
      </c>
      <c r="S2" s="29" t="s">
        <v>57</v>
      </c>
      <c r="T2" s="71">
        <f>R2/H2*100</f>
        <v>59.626749611197518</v>
      </c>
      <c r="U2" s="123">
        <v>7031</v>
      </c>
      <c r="V2" s="29" t="s">
        <v>57</v>
      </c>
      <c r="W2" s="71">
        <f>U2/F2*100</f>
        <v>93.74666666666667</v>
      </c>
      <c r="X2" s="123">
        <v>151600363</v>
      </c>
      <c r="Y2" s="29" t="s">
        <v>57</v>
      </c>
      <c r="Z2" s="123">
        <f>X2/F2</f>
        <v>20213.381733333332</v>
      </c>
    </row>
    <row r="3" spans="1:26" ht="22.5" x14ac:dyDescent="0.2">
      <c r="A3" s="16" t="s">
        <v>58</v>
      </c>
      <c r="B3" s="28">
        <v>2</v>
      </c>
      <c r="C3" s="29" t="s">
        <v>59</v>
      </c>
      <c r="D3" s="123">
        <v>22311</v>
      </c>
      <c r="E3" s="29" t="s">
        <v>59</v>
      </c>
      <c r="F3" s="123">
        <v>20646</v>
      </c>
      <c r="G3" s="29" t="s">
        <v>59</v>
      </c>
      <c r="H3" s="123">
        <v>16626</v>
      </c>
      <c r="I3" s="123">
        <v>2319</v>
      </c>
      <c r="J3" s="29" t="s">
        <v>59</v>
      </c>
      <c r="K3" s="70">
        <f t="shared" ref="K3:K25" si="0">I3/F3*100</f>
        <v>11.232199941877361</v>
      </c>
      <c r="L3" s="123">
        <v>6007</v>
      </c>
      <c r="M3" s="29" t="s">
        <v>59</v>
      </c>
      <c r="N3" s="70">
        <f t="shared" ref="N3:N25" si="1">L3/F3*100</f>
        <v>29.09522425651458</v>
      </c>
      <c r="O3" s="123">
        <v>14207</v>
      </c>
      <c r="P3" s="29" t="s">
        <v>59</v>
      </c>
      <c r="Q3" s="70">
        <f t="shared" ref="Q3:Q25" si="2">O3/F3*100</f>
        <v>68.812360747844608</v>
      </c>
      <c r="R3" s="123">
        <v>10187</v>
      </c>
      <c r="S3" s="29" t="s">
        <v>59</v>
      </c>
      <c r="T3" s="71">
        <f t="shared" ref="T3:T25" si="3">R3/H3*100</f>
        <v>61.271502466017083</v>
      </c>
      <c r="U3" s="123">
        <v>17927</v>
      </c>
      <c r="V3" s="29" t="s">
        <v>59</v>
      </c>
      <c r="W3" s="71">
        <f t="shared" ref="W3:W25" si="4">U3/F3*100</f>
        <v>86.830378765862633</v>
      </c>
      <c r="X3" s="123">
        <v>550194602</v>
      </c>
      <c r="Y3" s="29" t="s">
        <v>59</v>
      </c>
      <c r="Z3" s="123">
        <f t="shared" ref="Z3:Z25" si="5">X3/F3</f>
        <v>26648.968420032936</v>
      </c>
    </row>
    <row r="4" spans="1:26" ht="14.25" x14ac:dyDescent="0.2">
      <c r="A4" s="16" t="s">
        <v>60</v>
      </c>
      <c r="B4" s="28">
        <v>3</v>
      </c>
      <c r="C4" s="29" t="s">
        <v>61</v>
      </c>
      <c r="D4" s="123">
        <v>15119</v>
      </c>
      <c r="E4" s="29" t="s">
        <v>61</v>
      </c>
      <c r="F4" s="123">
        <v>14026</v>
      </c>
      <c r="G4" s="29" t="s">
        <v>61</v>
      </c>
      <c r="H4" s="123">
        <v>11060</v>
      </c>
      <c r="I4" s="123">
        <v>1559</v>
      </c>
      <c r="J4" s="29" t="s">
        <v>61</v>
      </c>
      <c r="K4" s="70">
        <f t="shared" si="0"/>
        <v>11.115072009125909</v>
      </c>
      <c r="L4" s="123">
        <v>3326</v>
      </c>
      <c r="M4" s="29" t="s">
        <v>61</v>
      </c>
      <c r="N4" s="70">
        <f t="shared" si="1"/>
        <v>23.713104234992159</v>
      </c>
      <c r="O4" s="123">
        <v>9515</v>
      </c>
      <c r="P4" s="29" t="s">
        <v>61</v>
      </c>
      <c r="Q4" s="70">
        <f t="shared" si="2"/>
        <v>67.838300299443887</v>
      </c>
      <c r="R4" s="123">
        <v>6549</v>
      </c>
      <c r="S4" s="29" t="s">
        <v>61</v>
      </c>
      <c r="T4" s="71">
        <f t="shared" si="3"/>
        <v>59.21338155515371</v>
      </c>
      <c r="U4" s="123">
        <v>13217</v>
      </c>
      <c r="V4" s="29" t="s">
        <v>61</v>
      </c>
      <c r="W4" s="71">
        <f t="shared" si="4"/>
        <v>94.232140310851278</v>
      </c>
      <c r="X4" s="123">
        <v>269160794</v>
      </c>
      <c r="Y4" s="29" t="s">
        <v>61</v>
      </c>
      <c r="Z4" s="123">
        <f t="shared" si="5"/>
        <v>19190.13218308855</v>
      </c>
    </row>
    <row r="5" spans="1:26" ht="22.5" x14ac:dyDescent="0.2">
      <c r="A5" s="16" t="s">
        <v>62</v>
      </c>
      <c r="B5" s="28">
        <v>4</v>
      </c>
      <c r="C5" s="29" t="s">
        <v>63</v>
      </c>
      <c r="D5" s="123">
        <v>10397</v>
      </c>
      <c r="E5" s="29" t="s">
        <v>63</v>
      </c>
      <c r="F5" s="123">
        <v>9769</v>
      </c>
      <c r="G5" s="29" t="s">
        <v>63</v>
      </c>
      <c r="H5" s="123">
        <v>7596</v>
      </c>
      <c r="I5" s="123">
        <v>1200</v>
      </c>
      <c r="J5" s="29" t="s">
        <v>63</v>
      </c>
      <c r="K5" s="70">
        <f t="shared" si="0"/>
        <v>12.283754734363804</v>
      </c>
      <c r="L5" s="123">
        <v>2283</v>
      </c>
      <c r="M5" s="29" t="s">
        <v>63</v>
      </c>
      <c r="N5" s="70">
        <f t="shared" si="1"/>
        <v>23.369843382127137</v>
      </c>
      <c r="O5" s="123">
        <v>6464</v>
      </c>
      <c r="P5" s="29" t="s">
        <v>63</v>
      </c>
      <c r="Q5" s="70">
        <f t="shared" si="2"/>
        <v>66.168492169106358</v>
      </c>
      <c r="R5" s="123">
        <v>4291</v>
      </c>
      <c r="S5" s="29" t="s">
        <v>63</v>
      </c>
      <c r="T5" s="71">
        <f t="shared" si="3"/>
        <v>56.490258030542392</v>
      </c>
      <c r="U5" s="123">
        <v>8957</v>
      </c>
      <c r="V5" s="29" t="s">
        <v>63</v>
      </c>
      <c r="W5" s="71">
        <f t="shared" si="4"/>
        <v>91.687992629747157</v>
      </c>
      <c r="X5" s="123">
        <v>163000444</v>
      </c>
      <c r="Y5" s="29" t="s">
        <v>63</v>
      </c>
      <c r="Z5" s="123">
        <f t="shared" si="5"/>
        <v>16685.478964070018</v>
      </c>
    </row>
    <row r="6" spans="1:26" ht="14.25" x14ac:dyDescent="0.2">
      <c r="A6" s="16" t="s">
        <v>64</v>
      </c>
      <c r="B6" s="28">
        <v>5</v>
      </c>
      <c r="C6" s="29" t="s">
        <v>65</v>
      </c>
      <c r="D6" s="123">
        <v>26287</v>
      </c>
      <c r="E6" s="29" t="s">
        <v>65</v>
      </c>
      <c r="F6" s="123">
        <v>22686</v>
      </c>
      <c r="G6" s="29" t="s">
        <v>65</v>
      </c>
      <c r="H6" s="123">
        <v>18642</v>
      </c>
      <c r="I6" s="123">
        <v>2533</v>
      </c>
      <c r="J6" s="29" t="s">
        <v>65</v>
      </c>
      <c r="K6" s="70">
        <f t="shared" si="0"/>
        <v>11.165476505333686</v>
      </c>
      <c r="L6" s="123">
        <v>5134</v>
      </c>
      <c r="M6" s="29" t="s">
        <v>65</v>
      </c>
      <c r="N6" s="70">
        <f t="shared" si="1"/>
        <v>22.63069734638103</v>
      </c>
      <c r="O6" s="123">
        <v>13988</v>
      </c>
      <c r="P6" s="29" t="s">
        <v>65</v>
      </c>
      <c r="Q6" s="70">
        <f t="shared" si="2"/>
        <v>61.659173058273829</v>
      </c>
      <c r="R6" s="123">
        <v>9944</v>
      </c>
      <c r="S6" s="29" t="s">
        <v>65</v>
      </c>
      <c r="T6" s="71">
        <f t="shared" si="3"/>
        <v>53.341916103422385</v>
      </c>
      <c r="U6" s="123">
        <v>20471</v>
      </c>
      <c r="V6" s="29" t="s">
        <v>65</v>
      </c>
      <c r="W6" s="71">
        <f t="shared" si="4"/>
        <v>90.236269064621354</v>
      </c>
      <c r="X6" s="123">
        <v>337534543</v>
      </c>
      <c r="Y6" s="29" t="s">
        <v>65</v>
      </c>
      <c r="Z6" s="123">
        <f t="shared" si="5"/>
        <v>14878.539319404037</v>
      </c>
    </row>
    <row r="7" spans="1:26" ht="22.5" x14ac:dyDescent="0.2">
      <c r="A7" s="16" t="s">
        <v>66</v>
      </c>
      <c r="B7" s="28">
        <v>6</v>
      </c>
      <c r="C7" s="29" t="s">
        <v>67</v>
      </c>
      <c r="D7" s="123">
        <v>22395</v>
      </c>
      <c r="E7" s="29" t="s">
        <v>67</v>
      </c>
      <c r="F7" s="123">
        <v>19367</v>
      </c>
      <c r="G7" s="29" t="s">
        <v>67</v>
      </c>
      <c r="H7" s="123">
        <v>14407</v>
      </c>
      <c r="I7" s="123">
        <v>2482</v>
      </c>
      <c r="J7" s="29" t="s">
        <v>67</v>
      </c>
      <c r="K7" s="70">
        <f t="shared" si="0"/>
        <v>12.815614189084526</v>
      </c>
      <c r="L7" s="123">
        <v>5095</v>
      </c>
      <c r="M7" s="29" t="s">
        <v>67</v>
      </c>
      <c r="N7" s="70">
        <f t="shared" si="1"/>
        <v>26.307636701605823</v>
      </c>
      <c r="O7" s="123">
        <v>11916</v>
      </c>
      <c r="P7" s="29" t="s">
        <v>67</v>
      </c>
      <c r="Q7" s="70">
        <f t="shared" si="2"/>
        <v>61.527340321164871</v>
      </c>
      <c r="R7" s="123">
        <v>6956</v>
      </c>
      <c r="S7" s="29" t="s">
        <v>67</v>
      </c>
      <c r="T7" s="71">
        <f t="shared" si="3"/>
        <v>48.282085097522035</v>
      </c>
      <c r="U7" s="123">
        <v>17234</v>
      </c>
      <c r="V7" s="29" t="s">
        <v>67</v>
      </c>
      <c r="W7" s="71">
        <f t="shared" si="4"/>
        <v>88.9864201993081</v>
      </c>
      <c r="X7" s="123">
        <v>227351328</v>
      </c>
      <c r="Y7" s="29" t="s">
        <v>67</v>
      </c>
      <c r="Z7" s="123">
        <f t="shared" si="5"/>
        <v>11739.109206381991</v>
      </c>
    </row>
    <row r="8" spans="1:26" ht="14.25" x14ac:dyDescent="0.2">
      <c r="A8" s="16" t="s">
        <v>68</v>
      </c>
      <c r="B8" s="28">
        <v>7</v>
      </c>
      <c r="C8" s="29" t="s">
        <v>69</v>
      </c>
      <c r="D8" s="123">
        <v>22186</v>
      </c>
      <c r="E8" s="29" t="s">
        <v>69</v>
      </c>
      <c r="F8" s="123">
        <v>19243</v>
      </c>
      <c r="G8" s="29" t="s">
        <v>69</v>
      </c>
      <c r="H8" s="123">
        <v>14971</v>
      </c>
      <c r="I8" s="123">
        <v>2671</v>
      </c>
      <c r="J8" s="29" t="s">
        <v>69</v>
      </c>
      <c r="K8" s="70">
        <f t="shared" si="0"/>
        <v>13.880372083354986</v>
      </c>
      <c r="L8" s="123">
        <v>3942</v>
      </c>
      <c r="M8" s="29" t="s">
        <v>69</v>
      </c>
      <c r="N8" s="70">
        <f t="shared" si="1"/>
        <v>20.485371303850748</v>
      </c>
      <c r="O8" s="123">
        <v>12063</v>
      </c>
      <c r="P8" s="29" t="s">
        <v>69</v>
      </c>
      <c r="Q8" s="70">
        <f t="shared" si="2"/>
        <v>62.687730603336277</v>
      </c>
      <c r="R8" s="123">
        <v>7791</v>
      </c>
      <c r="S8" s="29" t="s">
        <v>69</v>
      </c>
      <c r="T8" s="71">
        <f t="shared" si="3"/>
        <v>52.040611849575846</v>
      </c>
      <c r="U8" s="123">
        <v>17091</v>
      </c>
      <c r="V8" s="29" t="s">
        <v>69</v>
      </c>
      <c r="W8" s="71">
        <f t="shared" si="4"/>
        <v>88.816712570804967</v>
      </c>
      <c r="X8" s="123">
        <v>361535663</v>
      </c>
      <c r="Y8" s="29" t="s">
        <v>69</v>
      </c>
      <c r="Z8" s="123">
        <f t="shared" si="5"/>
        <v>18787.905368185835</v>
      </c>
    </row>
    <row r="9" spans="1:26" ht="22.5" x14ac:dyDescent="0.2">
      <c r="A9" s="16" t="s">
        <v>70</v>
      </c>
      <c r="B9" s="28">
        <v>8</v>
      </c>
      <c r="C9" s="29" t="s">
        <v>71</v>
      </c>
      <c r="D9" s="123">
        <v>15888</v>
      </c>
      <c r="E9" s="29" t="s">
        <v>71</v>
      </c>
      <c r="F9" s="123">
        <v>14720</v>
      </c>
      <c r="G9" s="29" t="s">
        <v>71</v>
      </c>
      <c r="H9" s="123">
        <v>11508</v>
      </c>
      <c r="I9" s="123">
        <v>1709</v>
      </c>
      <c r="J9" s="29" t="s">
        <v>71</v>
      </c>
      <c r="K9" s="70">
        <f t="shared" si="0"/>
        <v>11.610054347826088</v>
      </c>
      <c r="L9" s="123">
        <v>3195</v>
      </c>
      <c r="M9" s="29" t="s">
        <v>71</v>
      </c>
      <c r="N9" s="70">
        <f t="shared" si="1"/>
        <v>21.705163043478262</v>
      </c>
      <c r="O9" s="123">
        <v>8656</v>
      </c>
      <c r="P9" s="29" t="s">
        <v>71</v>
      </c>
      <c r="Q9" s="70">
        <f t="shared" si="2"/>
        <v>58.804347826086953</v>
      </c>
      <c r="R9" s="123">
        <v>5444</v>
      </c>
      <c r="S9" s="29" t="s">
        <v>71</v>
      </c>
      <c r="T9" s="71">
        <f t="shared" si="3"/>
        <v>47.306221758776502</v>
      </c>
      <c r="U9" s="123">
        <v>13306</v>
      </c>
      <c r="V9" s="29" t="s">
        <v>71</v>
      </c>
      <c r="W9" s="71">
        <f t="shared" si="4"/>
        <v>90.394021739130437</v>
      </c>
      <c r="X9" s="123">
        <v>240859568</v>
      </c>
      <c r="Y9" s="29" t="s">
        <v>71</v>
      </c>
      <c r="Z9" s="123">
        <f t="shared" si="5"/>
        <v>16362.742391304348</v>
      </c>
    </row>
    <row r="10" spans="1:26" ht="14.25" x14ac:dyDescent="0.2">
      <c r="A10" s="16" t="s">
        <v>72</v>
      </c>
      <c r="B10" s="28">
        <v>9</v>
      </c>
      <c r="C10" s="29" t="s">
        <v>73</v>
      </c>
      <c r="D10" s="123">
        <v>13567</v>
      </c>
      <c r="E10" s="29" t="s">
        <v>73</v>
      </c>
      <c r="F10" s="123">
        <v>12205</v>
      </c>
      <c r="G10" s="29" t="s">
        <v>73</v>
      </c>
      <c r="H10" s="123">
        <v>8850</v>
      </c>
      <c r="I10" s="123">
        <v>1695</v>
      </c>
      <c r="J10" s="29" t="s">
        <v>73</v>
      </c>
      <c r="K10" s="70">
        <f t="shared" si="0"/>
        <v>13.88775092175338</v>
      </c>
      <c r="L10" s="123">
        <v>2592</v>
      </c>
      <c r="M10" s="29" t="s">
        <v>73</v>
      </c>
      <c r="N10" s="70">
        <f t="shared" si="1"/>
        <v>21.23719786972552</v>
      </c>
      <c r="O10" s="123">
        <v>8242</v>
      </c>
      <c r="P10" s="29" t="s">
        <v>73</v>
      </c>
      <c r="Q10" s="70">
        <f t="shared" si="2"/>
        <v>67.529700942236786</v>
      </c>
      <c r="R10" s="123">
        <v>4887</v>
      </c>
      <c r="S10" s="29" t="s">
        <v>73</v>
      </c>
      <c r="T10" s="71">
        <f t="shared" si="3"/>
        <v>55.220338983050844</v>
      </c>
      <c r="U10" s="123">
        <v>10525</v>
      </c>
      <c r="V10" s="29" t="s">
        <v>73</v>
      </c>
      <c r="W10" s="71">
        <f t="shared" si="4"/>
        <v>86.235149528881607</v>
      </c>
      <c r="X10" s="123">
        <v>163878074</v>
      </c>
      <c r="Y10" s="29" t="s">
        <v>73</v>
      </c>
      <c r="Z10" s="123">
        <f t="shared" si="5"/>
        <v>13427.126095862352</v>
      </c>
    </row>
    <row r="11" spans="1:26" ht="14.25" x14ac:dyDescent="0.2">
      <c r="A11" s="16" t="s">
        <v>74</v>
      </c>
      <c r="B11" s="28">
        <v>10</v>
      </c>
      <c r="C11" s="29" t="s">
        <v>75</v>
      </c>
      <c r="D11" s="123">
        <v>8986</v>
      </c>
      <c r="E11" s="29" t="s">
        <v>75</v>
      </c>
      <c r="F11" s="123">
        <v>8331</v>
      </c>
      <c r="G11" s="29" t="s">
        <v>75</v>
      </c>
      <c r="H11" s="123">
        <v>7255</v>
      </c>
      <c r="I11" s="123">
        <v>1128</v>
      </c>
      <c r="J11" s="29" t="s">
        <v>75</v>
      </c>
      <c r="K11" s="70">
        <f t="shared" si="0"/>
        <v>13.539791141519625</v>
      </c>
      <c r="L11" s="123">
        <v>2000</v>
      </c>
      <c r="M11" s="29" t="s">
        <v>75</v>
      </c>
      <c r="N11" s="70">
        <f t="shared" si="1"/>
        <v>24.006721882126996</v>
      </c>
      <c r="O11" s="123">
        <v>5100</v>
      </c>
      <c r="P11" s="29" t="s">
        <v>75</v>
      </c>
      <c r="Q11" s="70">
        <f t="shared" si="2"/>
        <v>61.217140799423845</v>
      </c>
      <c r="R11" s="123">
        <v>4024</v>
      </c>
      <c r="S11" s="29" t="s">
        <v>75</v>
      </c>
      <c r="T11" s="71">
        <f t="shared" si="3"/>
        <v>55.465196416264654</v>
      </c>
      <c r="U11" s="123">
        <v>6852</v>
      </c>
      <c r="V11" s="29" t="s">
        <v>75</v>
      </c>
      <c r="W11" s="71">
        <f t="shared" si="4"/>
        <v>82.247029168167089</v>
      </c>
      <c r="X11" s="123">
        <v>141613394</v>
      </c>
      <c r="Y11" s="29" t="s">
        <v>75</v>
      </c>
      <c r="Z11" s="123">
        <f t="shared" si="5"/>
        <v>16998.366822710359</v>
      </c>
    </row>
    <row r="12" spans="1:26" ht="22.5" x14ac:dyDescent="0.2">
      <c r="A12" s="16" t="s">
        <v>76</v>
      </c>
      <c r="B12" s="28">
        <v>11</v>
      </c>
      <c r="C12" s="29" t="s">
        <v>77</v>
      </c>
      <c r="D12" s="123">
        <v>11007</v>
      </c>
      <c r="E12" s="29" t="s">
        <v>77</v>
      </c>
      <c r="F12" s="123">
        <v>10317</v>
      </c>
      <c r="G12" s="29" t="s">
        <v>77</v>
      </c>
      <c r="H12" s="123">
        <v>7205</v>
      </c>
      <c r="I12" s="123">
        <v>1812</v>
      </c>
      <c r="J12" s="29" t="s">
        <v>77</v>
      </c>
      <c r="K12" s="70">
        <f t="shared" si="0"/>
        <v>17.56324512939808</v>
      </c>
      <c r="L12" s="123">
        <v>1975</v>
      </c>
      <c r="M12" s="29" t="s">
        <v>77</v>
      </c>
      <c r="N12" s="70">
        <f t="shared" si="1"/>
        <v>19.143161771832897</v>
      </c>
      <c r="O12" s="123">
        <v>6899</v>
      </c>
      <c r="P12" s="29" t="s">
        <v>77</v>
      </c>
      <c r="Q12" s="70">
        <f t="shared" si="2"/>
        <v>66.870214209557048</v>
      </c>
      <c r="R12" s="123">
        <v>3788</v>
      </c>
      <c r="S12" s="29" t="s">
        <v>77</v>
      </c>
      <c r="T12" s="71">
        <f t="shared" si="3"/>
        <v>52.57460097154754</v>
      </c>
      <c r="U12" s="123">
        <v>9241</v>
      </c>
      <c r="V12" s="29" t="s">
        <v>77</v>
      </c>
      <c r="W12" s="71">
        <f t="shared" si="4"/>
        <v>89.570611611902677</v>
      </c>
      <c r="X12" s="123">
        <v>163135995</v>
      </c>
      <c r="Y12" s="29" t="s">
        <v>77</v>
      </c>
      <c r="Z12" s="123">
        <f t="shared" si="5"/>
        <v>15812.348066298342</v>
      </c>
    </row>
    <row r="13" spans="1:26" ht="22.5" x14ac:dyDescent="0.2">
      <c r="A13" s="16" t="s">
        <v>78</v>
      </c>
      <c r="B13" s="28">
        <v>12</v>
      </c>
      <c r="C13" s="29" t="s">
        <v>79</v>
      </c>
      <c r="D13" s="123">
        <v>43972</v>
      </c>
      <c r="E13" s="29" t="s">
        <v>79</v>
      </c>
      <c r="F13" s="123">
        <v>37893</v>
      </c>
      <c r="G13" s="29" t="s">
        <v>79</v>
      </c>
      <c r="H13" s="123">
        <v>26369</v>
      </c>
      <c r="I13" s="123">
        <v>4924</v>
      </c>
      <c r="J13" s="29" t="s">
        <v>79</v>
      </c>
      <c r="K13" s="70">
        <f t="shared" si="0"/>
        <v>12.99448446942707</v>
      </c>
      <c r="L13" s="123">
        <v>9072</v>
      </c>
      <c r="M13" s="29" t="s">
        <v>79</v>
      </c>
      <c r="N13" s="70">
        <f t="shared" si="1"/>
        <v>23.941097300292931</v>
      </c>
      <c r="O13" s="123">
        <v>27397</v>
      </c>
      <c r="P13" s="29" t="s">
        <v>79</v>
      </c>
      <c r="Q13" s="70">
        <f t="shared" si="2"/>
        <v>72.300952682553515</v>
      </c>
      <c r="R13" s="123">
        <v>15873</v>
      </c>
      <c r="S13" s="29" t="s">
        <v>79</v>
      </c>
      <c r="T13" s="71">
        <f t="shared" si="3"/>
        <v>60.195684326292245</v>
      </c>
      <c r="U13" s="123">
        <v>35272</v>
      </c>
      <c r="V13" s="29" t="s">
        <v>79</v>
      </c>
      <c r="W13" s="71">
        <f t="shared" si="4"/>
        <v>93.083155200168903</v>
      </c>
      <c r="X13" s="123">
        <v>556944996</v>
      </c>
      <c r="Y13" s="29" t="s">
        <v>79</v>
      </c>
      <c r="Z13" s="123">
        <f t="shared" si="5"/>
        <v>14697.833267358088</v>
      </c>
    </row>
    <row r="14" spans="1:26" ht="14.25" x14ac:dyDescent="0.2">
      <c r="A14" s="16" t="s">
        <v>80</v>
      </c>
      <c r="B14" s="28">
        <v>13</v>
      </c>
      <c r="C14" s="29" t="s">
        <v>81</v>
      </c>
      <c r="D14" s="123">
        <v>43483</v>
      </c>
      <c r="E14" s="29" t="s">
        <v>81</v>
      </c>
      <c r="F14" s="123">
        <v>36498</v>
      </c>
      <c r="G14" s="29" t="s">
        <v>81</v>
      </c>
      <c r="H14" s="123">
        <v>26476</v>
      </c>
      <c r="I14" s="123">
        <v>3766</v>
      </c>
      <c r="J14" s="29" t="s">
        <v>81</v>
      </c>
      <c r="K14" s="70">
        <f t="shared" si="0"/>
        <v>10.31837360951285</v>
      </c>
      <c r="L14" s="123">
        <v>9463</v>
      </c>
      <c r="M14" s="29" t="s">
        <v>81</v>
      </c>
      <c r="N14" s="70">
        <f t="shared" si="1"/>
        <v>25.927448079346817</v>
      </c>
      <c r="O14" s="123">
        <v>26111</v>
      </c>
      <c r="P14" s="29" t="s">
        <v>81</v>
      </c>
      <c r="Q14" s="70">
        <f t="shared" si="2"/>
        <v>71.54090635103293</v>
      </c>
      <c r="R14" s="123">
        <v>16089</v>
      </c>
      <c r="S14" s="29" t="s">
        <v>81</v>
      </c>
      <c r="T14" s="71">
        <f t="shared" si="3"/>
        <v>60.768242936999549</v>
      </c>
      <c r="U14" s="123">
        <v>33914</v>
      </c>
      <c r="V14" s="29" t="s">
        <v>81</v>
      </c>
      <c r="W14" s="71">
        <f t="shared" si="4"/>
        <v>92.92016000876761</v>
      </c>
      <c r="X14" s="123">
        <v>625576887</v>
      </c>
      <c r="Y14" s="29" t="s">
        <v>81</v>
      </c>
      <c r="Z14" s="123">
        <f t="shared" si="5"/>
        <v>17140.031974354759</v>
      </c>
    </row>
    <row r="15" spans="1:26" ht="22.5" x14ac:dyDescent="0.2">
      <c r="A15" s="16" t="s">
        <v>82</v>
      </c>
      <c r="B15" s="28">
        <v>14</v>
      </c>
      <c r="C15" s="29" t="s">
        <v>83</v>
      </c>
      <c r="D15" s="123">
        <v>26796</v>
      </c>
      <c r="E15" s="29" t="s">
        <v>83</v>
      </c>
      <c r="F15" s="123">
        <v>22325</v>
      </c>
      <c r="G15" s="29" t="s">
        <v>83</v>
      </c>
      <c r="H15" s="123">
        <v>17947</v>
      </c>
      <c r="I15" s="123">
        <v>2566</v>
      </c>
      <c r="J15" s="29" t="s">
        <v>83</v>
      </c>
      <c r="K15" s="70">
        <f t="shared" si="0"/>
        <v>11.493840985442329</v>
      </c>
      <c r="L15" s="123">
        <v>4986</v>
      </c>
      <c r="M15" s="29" t="s">
        <v>83</v>
      </c>
      <c r="N15" s="70">
        <f t="shared" si="1"/>
        <v>22.333706606942886</v>
      </c>
      <c r="O15" s="123">
        <v>13710</v>
      </c>
      <c r="P15" s="29" t="s">
        <v>83</v>
      </c>
      <c r="Q15" s="70">
        <f t="shared" si="2"/>
        <v>61.410974244120943</v>
      </c>
      <c r="R15" s="123">
        <v>9332</v>
      </c>
      <c r="S15" s="29" t="s">
        <v>83</v>
      </c>
      <c r="T15" s="71">
        <f t="shared" si="3"/>
        <v>51.99754833676937</v>
      </c>
      <c r="U15" s="123">
        <v>19541</v>
      </c>
      <c r="V15" s="29" t="s">
        <v>83</v>
      </c>
      <c r="W15" s="71">
        <f t="shared" si="4"/>
        <v>87.529675251959688</v>
      </c>
      <c r="X15" s="123">
        <v>399172411</v>
      </c>
      <c r="Y15" s="29" t="s">
        <v>83</v>
      </c>
      <c r="Z15" s="123">
        <f t="shared" si="5"/>
        <v>17880.063202687568</v>
      </c>
    </row>
    <row r="16" spans="1:26" ht="14.25" x14ac:dyDescent="0.2">
      <c r="A16" s="16" t="s">
        <v>84</v>
      </c>
      <c r="B16" s="28">
        <v>15</v>
      </c>
      <c r="C16" s="29" t="s">
        <v>85</v>
      </c>
      <c r="D16" s="123">
        <v>40794</v>
      </c>
      <c r="E16" s="29" t="s">
        <v>85</v>
      </c>
      <c r="F16" s="123">
        <v>33421</v>
      </c>
      <c r="G16" s="29" t="s">
        <v>85</v>
      </c>
      <c r="H16" s="123">
        <v>28402</v>
      </c>
      <c r="I16" s="123">
        <v>3518</v>
      </c>
      <c r="J16" s="29" t="s">
        <v>85</v>
      </c>
      <c r="K16" s="70">
        <f t="shared" si="0"/>
        <v>10.526315789473683</v>
      </c>
      <c r="L16" s="123">
        <v>8701</v>
      </c>
      <c r="M16" s="29" t="s">
        <v>85</v>
      </c>
      <c r="N16" s="70">
        <f t="shared" si="1"/>
        <v>26.034529188234938</v>
      </c>
      <c r="O16" s="123">
        <v>17571</v>
      </c>
      <c r="P16" s="29" t="s">
        <v>85</v>
      </c>
      <c r="Q16" s="70">
        <f t="shared" si="2"/>
        <v>52.574728464139312</v>
      </c>
      <c r="R16" s="123">
        <v>12552</v>
      </c>
      <c r="S16" s="29" t="s">
        <v>85</v>
      </c>
      <c r="T16" s="71">
        <f t="shared" si="3"/>
        <v>44.194070840081686</v>
      </c>
      <c r="U16" s="123">
        <v>24430</v>
      </c>
      <c r="V16" s="29" t="s">
        <v>85</v>
      </c>
      <c r="W16" s="71">
        <f t="shared" si="4"/>
        <v>73.097752909847102</v>
      </c>
      <c r="X16" s="123">
        <v>420759465</v>
      </c>
      <c r="Y16" s="29" t="s">
        <v>85</v>
      </c>
      <c r="Z16" s="123">
        <f t="shared" si="5"/>
        <v>12589.673109721432</v>
      </c>
    </row>
    <row r="17" spans="1:26" ht="22.5" x14ac:dyDescent="0.2">
      <c r="A17" s="16" t="s">
        <v>86</v>
      </c>
      <c r="B17" s="28">
        <v>16</v>
      </c>
      <c r="C17" s="29" t="s">
        <v>87</v>
      </c>
      <c r="D17" s="123">
        <v>48834</v>
      </c>
      <c r="E17" s="29" t="s">
        <v>87</v>
      </c>
      <c r="F17" s="123">
        <v>40813</v>
      </c>
      <c r="G17" s="29" t="s">
        <v>87</v>
      </c>
      <c r="H17" s="123">
        <v>33444</v>
      </c>
      <c r="I17" s="123">
        <v>4564</v>
      </c>
      <c r="J17" s="29" t="s">
        <v>87</v>
      </c>
      <c r="K17" s="70">
        <f t="shared" si="0"/>
        <v>11.182711390978364</v>
      </c>
      <c r="L17" s="123">
        <v>10895</v>
      </c>
      <c r="M17" s="29" t="s">
        <v>87</v>
      </c>
      <c r="N17" s="70">
        <f t="shared" si="1"/>
        <v>26.694925636439372</v>
      </c>
      <c r="O17" s="123">
        <v>20243</v>
      </c>
      <c r="P17" s="29" t="s">
        <v>87</v>
      </c>
      <c r="Q17" s="70">
        <f t="shared" si="2"/>
        <v>49.599392350476563</v>
      </c>
      <c r="R17" s="123">
        <v>12874</v>
      </c>
      <c r="S17" s="29" t="s">
        <v>87</v>
      </c>
      <c r="T17" s="71">
        <f t="shared" si="3"/>
        <v>38.494199258461911</v>
      </c>
      <c r="U17" s="123">
        <v>26296</v>
      </c>
      <c r="V17" s="29" t="s">
        <v>87</v>
      </c>
      <c r="W17" s="71">
        <f t="shared" si="4"/>
        <v>64.430451081763167</v>
      </c>
      <c r="X17" s="123">
        <v>417909584</v>
      </c>
      <c r="Y17" s="29" t="s">
        <v>87</v>
      </c>
      <c r="Z17" s="123">
        <f t="shared" si="5"/>
        <v>10239.619336975964</v>
      </c>
    </row>
    <row r="18" spans="1:26" ht="14.25" x14ac:dyDescent="0.2">
      <c r="A18" s="16" t="s">
        <v>88</v>
      </c>
      <c r="B18" s="28">
        <v>17</v>
      </c>
      <c r="C18" s="29" t="s">
        <v>89</v>
      </c>
      <c r="D18" s="123">
        <v>15178</v>
      </c>
      <c r="E18" s="29" t="s">
        <v>89</v>
      </c>
      <c r="F18" s="123">
        <v>12554</v>
      </c>
      <c r="G18" s="29" t="s">
        <v>89</v>
      </c>
      <c r="H18" s="123">
        <v>9723</v>
      </c>
      <c r="I18" s="123">
        <v>1628</v>
      </c>
      <c r="J18" s="29" t="s">
        <v>89</v>
      </c>
      <c r="K18" s="70">
        <f t="shared" si="0"/>
        <v>12.967978333598854</v>
      </c>
      <c r="L18" s="123">
        <v>3246</v>
      </c>
      <c r="M18" s="29" t="s">
        <v>89</v>
      </c>
      <c r="N18" s="70">
        <f t="shared" si="1"/>
        <v>25.856300780627688</v>
      </c>
      <c r="O18" s="123">
        <v>6468</v>
      </c>
      <c r="P18" s="29" t="s">
        <v>89</v>
      </c>
      <c r="Q18" s="70">
        <f t="shared" si="2"/>
        <v>51.521427433487332</v>
      </c>
      <c r="R18" s="123">
        <v>3637</v>
      </c>
      <c r="S18" s="29" t="s">
        <v>89</v>
      </c>
      <c r="T18" s="71">
        <f t="shared" si="3"/>
        <v>37.406150365113646</v>
      </c>
      <c r="U18" s="123">
        <v>8489</v>
      </c>
      <c r="V18" s="29" t="s">
        <v>89</v>
      </c>
      <c r="W18" s="71">
        <f t="shared" si="4"/>
        <v>67.619882109287872</v>
      </c>
      <c r="X18" s="123">
        <v>138460353</v>
      </c>
      <c r="Y18" s="29" t="s">
        <v>89</v>
      </c>
      <c r="Z18" s="123">
        <f t="shared" si="5"/>
        <v>11029.182173012585</v>
      </c>
    </row>
    <row r="19" spans="1:26" ht="14.25" x14ac:dyDescent="0.2">
      <c r="A19" s="16" t="s">
        <v>90</v>
      </c>
      <c r="B19" s="28">
        <v>18</v>
      </c>
      <c r="C19" s="29" t="s">
        <v>91</v>
      </c>
      <c r="D19" s="123">
        <v>41026</v>
      </c>
      <c r="E19" s="29" t="s">
        <v>91</v>
      </c>
      <c r="F19" s="123">
        <v>36376</v>
      </c>
      <c r="G19" s="29" t="s">
        <v>91</v>
      </c>
      <c r="H19" s="123">
        <v>29277</v>
      </c>
      <c r="I19" s="123">
        <v>5460</v>
      </c>
      <c r="J19" s="29" t="s">
        <v>91</v>
      </c>
      <c r="K19" s="70">
        <f t="shared" si="0"/>
        <v>15.009896635144052</v>
      </c>
      <c r="L19" s="123">
        <v>7653</v>
      </c>
      <c r="M19" s="29" t="s">
        <v>91</v>
      </c>
      <c r="N19" s="70">
        <f t="shared" si="1"/>
        <v>21.038596877061799</v>
      </c>
      <c r="O19" s="123">
        <v>17837</v>
      </c>
      <c r="P19" s="29" t="s">
        <v>91</v>
      </c>
      <c r="Q19" s="70">
        <f t="shared" si="2"/>
        <v>49.035078073455026</v>
      </c>
      <c r="R19" s="123">
        <v>10738</v>
      </c>
      <c r="S19" s="29" t="s">
        <v>91</v>
      </c>
      <c r="T19" s="71">
        <f t="shared" si="3"/>
        <v>36.677255183249649</v>
      </c>
      <c r="U19" s="123">
        <v>23902</v>
      </c>
      <c r="V19" s="29" t="s">
        <v>91</v>
      </c>
      <c r="W19" s="71">
        <f t="shared" si="4"/>
        <v>65.708159225863199</v>
      </c>
      <c r="X19" s="123">
        <v>488196508</v>
      </c>
      <c r="Y19" s="29" t="s">
        <v>91</v>
      </c>
      <c r="Z19" s="123">
        <f t="shared" si="5"/>
        <v>13420.840884099407</v>
      </c>
    </row>
    <row r="20" spans="1:26" ht="14.25" x14ac:dyDescent="0.2">
      <c r="A20" s="16" t="s">
        <v>92</v>
      </c>
      <c r="B20" s="28">
        <v>19</v>
      </c>
      <c r="C20" s="29" t="s">
        <v>93</v>
      </c>
      <c r="D20" s="123">
        <v>26231</v>
      </c>
      <c r="E20" s="29" t="s">
        <v>93</v>
      </c>
      <c r="F20" s="123">
        <v>22583</v>
      </c>
      <c r="G20" s="29" t="s">
        <v>93</v>
      </c>
      <c r="H20" s="123">
        <v>17211</v>
      </c>
      <c r="I20" s="123">
        <v>2875</v>
      </c>
      <c r="J20" s="29" t="s">
        <v>93</v>
      </c>
      <c r="K20" s="70">
        <f t="shared" si="0"/>
        <v>12.730815214984723</v>
      </c>
      <c r="L20" s="123">
        <v>5420</v>
      </c>
      <c r="M20" s="29" t="s">
        <v>93</v>
      </c>
      <c r="N20" s="70">
        <f t="shared" si="1"/>
        <v>24.000354248771199</v>
      </c>
      <c r="O20" s="123">
        <v>11849</v>
      </c>
      <c r="P20" s="29" t="s">
        <v>93</v>
      </c>
      <c r="Q20" s="70">
        <f t="shared" si="2"/>
        <v>52.468671124297039</v>
      </c>
      <c r="R20" s="123">
        <v>6477</v>
      </c>
      <c r="S20" s="29" t="s">
        <v>93</v>
      </c>
      <c r="T20" s="71">
        <f t="shared" si="3"/>
        <v>37.63290918598571</v>
      </c>
      <c r="U20" s="123">
        <v>15843</v>
      </c>
      <c r="V20" s="29" t="s">
        <v>93</v>
      </c>
      <c r="W20" s="71">
        <f t="shared" si="4"/>
        <v>70.154541026435808</v>
      </c>
      <c r="X20" s="123">
        <v>245117390</v>
      </c>
      <c r="Y20" s="29" t="s">
        <v>93</v>
      </c>
      <c r="Z20" s="123">
        <f t="shared" si="5"/>
        <v>10854.066775893371</v>
      </c>
    </row>
    <row r="21" spans="1:26" ht="22.5" x14ac:dyDescent="0.2">
      <c r="A21" s="16" t="s">
        <v>94</v>
      </c>
      <c r="B21" s="28">
        <v>20</v>
      </c>
      <c r="C21" s="29" t="s">
        <v>95</v>
      </c>
      <c r="D21" s="123">
        <v>26206</v>
      </c>
      <c r="E21" s="29" t="s">
        <v>95</v>
      </c>
      <c r="F21" s="123">
        <v>22927</v>
      </c>
      <c r="G21" s="29" t="s">
        <v>95</v>
      </c>
      <c r="H21" s="123">
        <v>20039</v>
      </c>
      <c r="I21" s="123">
        <v>2678</v>
      </c>
      <c r="J21" s="29" t="s">
        <v>95</v>
      </c>
      <c r="K21" s="70">
        <f t="shared" si="0"/>
        <v>11.680551315043399</v>
      </c>
      <c r="L21" s="123">
        <v>6099</v>
      </c>
      <c r="M21" s="29" t="s">
        <v>95</v>
      </c>
      <c r="N21" s="70">
        <f t="shared" si="1"/>
        <v>26.601823177912504</v>
      </c>
      <c r="O21" s="123">
        <v>9227</v>
      </c>
      <c r="P21" s="29" t="s">
        <v>95</v>
      </c>
      <c r="Q21" s="70">
        <f t="shared" si="2"/>
        <v>40.245125834169322</v>
      </c>
      <c r="R21" s="123">
        <v>6341</v>
      </c>
      <c r="S21" s="29" t="s">
        <v>95</v>
      </c>
      <c r="T21" s="71">
        <f t="shared" si="3"/>
        <v>31.64329557363142</v>
      </c>
      <c r="U21" s="123">
        <v>11949</v>
      </c>
      <c r="V21" s="29" t="s">
        <v>95</v>
      </c>
      <c r="W21" s="71">
        <f t="shared" si="4"/>
        <v>52.117590613686914</v>
      </c>
      <c r="X21" s="123">
        <v>253534157</v>
      </c>
      <c r="Y21" s="29" t="s">
        <v>95</v>
      </c>
      <c r="Z21" s="123">
        <f t="shared" si="5"/>
        <v>11058.32237100362</v>
      </c>
    </row>
    <row r="22" spans="1:26" ht="33.75" x14ac:dyDescent="0.2">
      <c r="A22" s="16" t="s">
        <v>96</v>
      </c>
      <c r="B22" s="28">
        <v>21</v>
      </c>
      <c r="C22" s="29" t="s">
        <v>97</v>
      </c>
      <c r="D22" s="123">
        <v>22338</v>
      </c>
      <c r="E22" s="29" t="s">
        <v>97</v>
      </c>
      <c r="F22" s="123">
        <v>21290</v>
      </c>
      <c r="G22" s="29" t="s">
        <v>97</v>
      </c>
      <c r="H22" s="123">
        <v>19015</v>
      </c>
      <c r="I22" s="123">
        <v>3287</v>
      </c>
      <c r="J22" s="29" t="s">
        <v>97</v>
      </c>
      <c r="K22" s="70">
        <f t="shared" si="0"/>
        <v>15.439173320807893</v>
      </c>
      <c r="L22" s="123">
        <v>5093</v>
      </c>
      <c r="M22" s="29" t="s">
        <v>97</v>
      </c>
      <c r="N22" s="70">
        <f t="shared" si="1"/>
        <v>23.922029121653356</v>
      </c>
      <c r="O22" s="123">
        <v>8681</v>
      </c>
      <c r="P22" s="29" t="s">
        <v>97</v>
      </c>
      <c r="Q22" s="70">
        <f t="shared" si="2"/>
        <v>40.77501174260216</v>
      </c>
      <c r="R22" s="123">
        <v>6406</v>
      </c>
      <c r="S22" s="29" t="s">
        <v>97</v>
      </c>
      <c r="T22" s="71">
        <f t="shared" si="3"/>
        <v>33.689192742571656</v>
      </c>
      <c r="U22" s="123">
        <v>12553</v>
      </c>
      <c r="V22" s="29" t="s">
        <v>97</v>
      </c>
      <c r="W22" s="71">
        <f t="shared" si="4"/>
        <v>58.961953968999524</v>
      </c>
      <c r="X22" s="123">
        <v>342881478</v>
      </c>
      <c r="Y22" s="29" t="s">
        <v>97</v>
      </c>
      <c r="Z22" s="123">
        <f t="shared" si="5"/>
        <v>16105.283137623297</v>
      </c>
    </row>
    <row r="23" spans="1:26" ht="14.25" x14ac:dyDescent="0.2">
      <c r="A23" s="16" t="s">
        <v>98</v>
      </c>
      <c r="B23" s="28">
        <v>22</v>
      </c>
      <c r="C23" s="29" t="s">
        <v>99</v>
      </c>
      <c r="D23" s="123">
        <v>2927</v>
      </c>
      <c r="E23" s="29" t="s">
        <v>99</v>
      </c>
      <c r="F23" s="123">
        <v>3038</v>
      </c>
      <c r="G23" s="29" t="s">
        <v>99</v>
      </c>
      <c r="H23" s="123">
        <v>2839</v>
      </c>
      <c r="I23" s="123">
        <v>400</v>
      </c>
      <c r="J23" s="29" t="s">
        <v>99</v>
      </c>
      <c r="K23" s="70">
        <f t="shared" si="0"/>
        <v>13.16655694535879</v>
      </c>
      <c r="L23" s="123">
        <v>747</v>
      </c>
      <c r="M23" s="29" t="s">
        <v>99</v>
      </c>
      <c r="N23" s="70">
        <f t="shared" si="1"/>
        <v>24.588545095457537</v>
      </c>
      <c r="O23" s="123">
        <v>663</v>
      </c>
      <c r="P23" s="29" t="s">
        <v>99</v>
      </c>
      <c r="Q23" s="70">
        <f t="shared" si="2"/>
        <v>21.823568136932192</v>
      </c>
      <c r="R23" s="123">
        <v>464</v>
      </c>
      <c r="S23" s="29" t="s">
        <v>99</v>
      </c>
      <c r="T23" s="71">
        <f t="shared" si="3"/>
        <v>16.343783022190912</v>
      </c>
      <c r="U23" s="123">
        <v>1041</v>
      </c>
      <c r="V23" s="29" t="s">
        <v>99</v>
      </c>
      <c r="W23" s="71">
        <f t="shared" si="4"/>
        <v>34.265964450296252</v>
      </c>
      <c r="X23" s="123">
        <v>33992928</v>
      </c>
      <c r="Y23" s="29" t="s">
        <v>99</v>
      </c>
      <c r="Z23" s="123">
        <f t="shared" si="5"/>
        <v>11189.245556287031</v>
      </c>
    </row>
    <row r="24" spans="1:26" x14ac:dyDescent="0.2">
      <c r="K24" s="155"/>
    </row>
    <row r="25" spans="1:26" x14ac:dyDescent="0.2">
      <c r="D25">
        <f>SUM(D2:D23)</f>
        <v>513615</v>
      </c>
      <c r="F25">
        <f>SUM(F2:F23)</f>
        <v>448528</v>
      </c>
      <c r="H25">
        <f>SUM(H2:H23)</f>
        <v>355292</v>
      </c>
      <c r="I25">
        <f>SUM(I2:I23)</f>
        <v>55787</v>
      </c>
      <c r="K25" s="70">
        <f t="shared" si="0"/>
        <v>12.43779652552349</v>
      </c>
      <c r="L25">
        <f>SUM(L2:L23)</f>
        <v>108634</v>
      </c>
      <c r="N25" s="70">
        <f t="shared" si="1"/>
        <v>24.220115578068704</v>
      </c>
      <c r="O25">
        <f>SUM(O2:O23)</f>
        <v>261711</v>
      </c>
      <c r="Q25" s="70">
        <f t="shared" si="2"/>
        <v>58.348865622659005</v>
      </c>
      <c r="R25">
        <f>SUM(R2:R23)</f>
        <v>168478</v>
      </c>
      <c r="T25" s="71">
        <f t="shared" si="3"/>
        <v>47.419587269063193</v>
      </c>
      <c r="U25">
        <f>SUM(U2:U23)</f>
        <v>355082</v>
      </c>
      <c r="W25" s="71">
        <f t="shared" si="4"/>
        <v>79.166072129276216</v>
      </c>
      <c r="X25">
        <f>SUM(X2:X23)</f>
        <v>6692410925</v>
      </c>
      <c r="Z25" s="123">
        <f t="shared" si="5"/>
        <v>14920.831977044911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23</vt:i4>
      </vt:variant>
      <vt:variant>
        <vt:lpstr>Plages nommées</vt:lpstr>
      </vt:variant>
      <vt:variant>
        <vt:i4>1</vt:i4>
      </vt:variant>
    </vt:vector>
  </HeadingPairs>
  <TitlesOfParts>
    <vt:vector size="28" baseType="lpstr">
      <vt:lpstr>TB CE  2017</vt:lpstr>
      <vt:lpstr>Tableaux</vt:lpstr>
      <vt:lpstr>données cartes département</vt:lpstr>
      <vt:lpstr>données cartes région</vt:lpstr>
      <vt:lpstr>Graph1-pyr âges chefs</vt:lpstr>
      <vt:lpstr>pyr chefs 2008</vt:lpstr>
      <vt:lpstr>Graph2-pyr âges conjoints</vt:lpstr>
      <vt:lpstr>pyr conjoints 2008</vt:lpstr>
      <vt:lpstr>Graph3-ce-cjts-atexa 2008</vt:lpstr>
      <vt:lpstr>Graph4-ce-cjts atexa 2018</vt:lpstr>
      <vt:lpstr>Graph5-exploit et entrep atexa </vt:lpstr>
      <vt:lpstr>Exploitations par atexa 2008</vt:lpstr>
      <vt:lpstr>Graph6-CE superficie 2008-2018</vt:lpstr>
      <vt:lpstr>Graph7-exploit et entrep superf</vt:lpstr>
      <vt:lpstr>Graph8-dispersion taille exp</vt:lpstr>
      <vt:lpstr>Graph9-dispersion taille 2018</vt:lpstr>
      <vt:lpstr>Graph9-dispersion taille exploi</vt:lpstr>
      <vt:lpstr>Graph9bis- dispersion 2008</vt:lpstr>
      <vt:lpstr>Graph10a-CE formjur 2008</vt:lpstr>
      <vt:lpstr>Graph10b-CE formjur 2018</vt:lpstr>
      <vt:lpstr>Graph11a-exploit formjur 2008</vt:lpstr>
      <vt:lpstr>Graph11b-exploit formjur 2018</vt:lpstr>
      <vt:lpstr>Graph12-CE forfait réel 2018</vt:lpstr>
      <vt:lpstr>Graph13-Assiettes base 100 2008</vt:lpstr>
      <vt:lpstr>Graph14-Assiettes déflatées</vt:lpstr>
      <vt:lpstr>Graph15-Réel base 100 2008</vt:lpstr>
      <vt:lpstr>Graph16-Forfait base 100 2008</vt:lpstr>
      <vt:lpstr>'TB CE  2017'!Zone_d_impression</vt:lpstr>
    </vt:vector>
  </TitlesOfParts>
  <Company>CCMSA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Lairot</dc:creator>
  <cp:lastModifiedBy>Claudine Gaillard</cp:lastModifiedBy>
  <cp:lastPrinted>2018-06-26T13:14:48Z</cp:lastPrinted>
  <dcterms:created xsi:type="dcterms:W3CDTF">2014-03-18T15:30:58Z</dcterms:created>
  <dcterms:modified xsi:type="dcterms:W3CDTF">2020-01-17T08:39:24Z</dcterms:modified>
</cp:coreProperties>
</file>